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67" documentId="8_{565D1F92-4E0A-4C0B-A103-4358B2E91C15}" xr6:coauthVersionLast="47" xr6:coauthVersionMax="47" xr10:uidLastSave="{9582CEDE-177F-43D6-BF9B-B093B07B9722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A35" i="1"/>
  <c r="B35" i="1"/>
  <c r="J36" i="5"/>
  <c r="J25" i="5"/>
  <c r="J37" i="5"/>
  <c r="J39" i="5"/>
  <c r="J29" i="5"/>
  <c r="J32" i="5"/>
  <c r="J40" i="5"/>
  <c r="J35" i="5"/>
  <c r="J33" i="5"/>
  <c r="J18" i="5"/>
  <c r="J27" i="5"/>
  <c r="J21" i="5"/>
  <c r="J23" i="5"/>
  <c r="J31" i="5"/>
  <c r="J26" i="5"/>
  <c r="J28" i="5"/>
  <c r="J19" i="5"/>
  <c r="J24" i="5"/>
  <c r="J22" i="5"/>
  <c r="J38" i="5"/>
  <c r="J20" i="5"/>
  <c r="J34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30" i="5"/>
  <c r="C24" i="5"/>
  <c r="C32" i="5"/>
  <c r="C36" i="5"/>
  <c r="C31" i="5"/>
  <c r="C19" i="5"/>
  <c r="C20" i="5"/>
  <c r="C30" i="5"/>
  <c r="C37" i="5"/>
  <c r="C22" i="5"/>
  <c r="C26" i="5"/>
  <c r="C29" i="5"/>
  <c r="C21" i="5"/>
  <c r="C18" i="5"/>
  <c r="C35" i="5"/>
  <c r="C25" i="5"/>
  <c r="C23" i="5"/>
  <c r="C28" i="5"/>
  <c r="C2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3" i="5"/>
  <c r="C34" i="5"/>
  <c r="A14" i="4"/>
  <c r="A29" i="1"/>
  <c r="B29" i="1"/>
  <c r="A14" i="1"/>
  <c r="B14" i="1"/>
  <c r="A15" i="4"/>
  <c r="J52" i="2"/>
  <c r="J26" i="2"/>
  <c r="J29" i="2"/>
  <c r="J41" i="2"/>
  <c r="J36" i="2"/>
  <c r="J56" i="2"/>
  <c r="J49" i="2"/>
  <c r="J32" i="2"/>
  <c r="J53" i="2"/>
  <c r="J40" i="2"/>
  <c r="J57" i="2"/>
  <c r="J51" i="2"/>
  <c r="J58" i="2"/>
  <c r="J34" i="2"/>
  <c r="J30" i="2"/>
  <c r="J35" i="2"/>
  <c r="J46" i="2"/>
  <c r="J28" i="2"/>
  <c r="J22" i="2"/>
  <c r="J20" i="2"/>
  <c r="J43" i="2"/>
  <c r="J19" i="2"/>
  <c r="J59" i="2"/>
  <c r="J42" i="2"/>
  <c r="J37" i="2"/>
  <c r="J38" i="2"/>
  <c r="J48" i="2"/>
  <c r="J31" i="2"/>
  <c r="J44" i="2"/>
  <c r="J24" i="2"/>
  <c r="J39" i="2"/>
  <c r="J60" i="2"/>
  <c r="J25" i="2"/>
  <c r="J55" i="2"/>
  <c r="J27" i="2"/>
  <c r="J21" i="2"/>
  <c r="J50" i="2"/>
  <c r="J54" i="2"/>
  <c r="J23" i="2"/>
  <c r="J33" i="2"/>
  <c r="J47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45" i="2"/>
  <c r="C40" i="2"/>
  <c r="C28" i="2"/>
  <c r="C36" i="2"/>
  <c r="C33" i="2"/>
  <c r="C26" i="2"/>
  <c r="C18" i="2"/>
  <c r="C22" i="2"/>
  <c r="C20" i="2"/>
  <c r="C23" i="2"/>
  <c r="C27" i="2"/>
  <c r="C32" i="2"/>
  <c r="C41" i="2"/>
  <c r="C19" i="2"/>
  <c r="C37" i="2"/>
  <c r="C25" i="2"/>
  <c r="C35" i="2"/>
  <c r="C34" i="2"/>
  <c r="C24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60" i="3" l="1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L47" i="7"/>
  <c r="M51" i="5" s="1"/>
  <c r="L40" i="7"/>
  <c r="M44" i="5" s="1"/>
  <c r="L63" i="7"/>
  <c r="M67" i="5" s="1"/>
  <c r="L49" i="7"/>
  <c r="M53" i="5" s="1"/>
  <c r="L44" i="6"/>
  <c r="L46" i="6"/>
  <c r="F50" i="5" s="1"/>
  <c r="L43" i="6"/>
  <c r="F47" i="5" s="1"/>
  <c r="L45" i="6"/>
  <c r="F49" i="5" s="1"/>
  <c r="L69" i="7"/>
  <c r="M73" i="5" s="1"/>
  <c r="L64" i="7"/>
  <c r="M68" i="5" s="1"/>
  <c r="L60" i="7"/>
  <c r="M64" i="5" s="1"/>
  <c r="L57" i="7"/>
  <c r="M61" i="5" s="1"/>
  <c r="L46" i="7"/>
  <c r="M50" i="5" s="1"/>
  <c r="L42" i="7"/>
  <c r="L65" i="7"/>
  <c r="M69" i="5" s="1"/>
  <c r="L55" i="7"/>
  <c r="M59" i="5" s="1"/>
  <c r="L51" i="7"/>
  <c r="M55" i="5" s="1"/>
  <c r="L48" i="7"/>
  <c r="M52" i="5" s="1"/>
  <c r="L70" i="7"/>
  <c r="M74" i="5" s="1"/>
  <c r="L67" i="7"/>
  <c r="M71" i="5" s="1"/>
  <c r="L62" i="7"/>
  <c r="M66" i="5" s="1"/>
  <c r="L58" i="7"/>
  <c r="M62" i="5" s="1"/>
  <c r="L53" i="7"/>
  <c r="M57" i="5" s="1"/>
  <c r="L44" i="7"/>
  <c r="L66" i="7"/>
  <c r="M70" i="5" s="1"/>
  <c r="L61" i="7"/>
  <c r="M65" i="5" s="1"/>
  <c r="L43" i="7"/>
  <c r="M47" i="5" s="1"/>
  <c r="L52" i="7"/>
  <c r="M56" i="5" s="1"/>
  <c r="L68" i="7"/>
  <c r="M72" i="5" s="1"/>
  <c r="L59" i="7"/>
  <c r="M63" i="5" s="1"/>
  <c r="L56" i="7"/>
  <c r="M60" i="5" s="1"/>
  <c r="L54" i="7"/>
  <c r="M58" i="5" s="1"/>
  <c r="L50" i="7"/>
  <c r="M54" i="5" s="1"/>
  <c r="L45" i="7"/>
  <c r="M49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T44" i="3" l="1"/>
  <c r="M46" i="5"/>
  <c r="T46" i="3" s="1"/>
  <c r="M48" i="5"/>
  <c r="M45" i="5"/>
  <c r="T45" i="3" s="1"/>
  <c r="O47" i="3"/>
  <c r="F48" i="5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L19" i="5" s="1"/>
  <c r="G31" i="7"/>
  <c r="H31" i="7"/>
  <c r="I31" i="7"/>
  <c r="J31" i="7"/>
  <c r="K31" i="7"/>
  <c r="E35" i="7"/>
  <c r="F35" i="7" s="1"/>
  <c r="L20" i="5" s="1"/>
  <c r="G35" i="7"/>
  <c r="H35" i="7"/>
  <c r="I35" i="7"/>
  <c r="J35" i="7"/>
  <c r="K35" i="7"/>
  <c r="E15" i="7"/>
  <c r="F15" i="7" s="1"/>
  <c r="L36" i="5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L22" i="5" s="1"/>
  <c r="G33" i="7"/>
  <c r="H33" i="7"/>
  <c r="I33" i="7"/>
  <c r="J33" i="7"/>
  <c r="K33" i="7"/>
  <c r="E34" i="7"/>
  <c r="F34" i="7" s="1"/>
  <c r="L38" i="5" s="1"/>
  <c r="G34" i="7"/>
  <c r="H34" i="7"/>
  <c r="I34" i="7"/>
  <c r="J34" i="7"/>
  <c r="K34" i="7"/>
  <c r="E14" i="7"/>
  <c r="F14" i="7" s="1"/>
  <c r="L30" i="5" s="1"/>
  <c r="G14" i="7"/>
  <c r="H14" i="7"/>
  <c r="I14" i="7"/>
  <c r="J14" i="7"/>
  <c r="K14" i="7"/>
  <c r="E27" i="7"/>
  <c r="F27" i="7" s="1"/>
  <c r="L23" i="5" s="1"/>
  <c r="G27" i="7"/>
  <c r="H27" i="7"/>
  <c r="I27" i="7"/>
  <c r="J27" i="7"/>
  <c r="K27" i="7"/>
  <c r="E18" i="7"/>
  <c r="F18" i="7" s="1"/>
  <c r="L39" i="5" s="1"/>
  <c r="G18" i="7"/>
  <c r="H18" i="7"/>
  <c r="I18" i="7"/>
  <c r="J18" i="7"/>
  <c r="K18" i="7"/>
  <c r="E22" i="7"/>
  <c r="F22" i="7" s="1"/>
  <c r="L35" i="5" s="1"/>
  <c r="G22" i="7"/>
  <c r="H22" i="7"/>
  <c r="I22" i="7"/>
  <c r="J22" i="7"/>
  <c r="K22" i="7"/>
  <c r="E28" i="7"/>
  <c r="F28" i="7" s="1"/>
  <c r="L31" i="5" s="1"/>
  <c r="G28" i="7"/>
  <c r="H28" i="7"/>
  <c r="I28" i="7"/>
  <c r="J28" i="7"/>
  <c r="K28" i="7"/>
  <c r="E29" i="7"/>
  <c r="F29" i="7" s="1"/>
  <c r="L26" i="5" s="1"/>
  <c r="G29" i="7"/>
  <c r="H29" i="7"/>
  <c r="I29" i="7"/>
  <c r="J29" i="7"/>
  <c r="K29" i="7"/>
  <c r="E32" i="7"/>
  <c r="F32" i="7" s="1"/>
  <c r="L24" i="5" s="1"/>
  <c r="G32" i="7"/>
  <c r="H32" i="7"/>
  <c r="I32" i="7"/>
  <c r="J32" i="7"/>
  <c r="K32" i="7"/>
  <c r="E16" i="7"/>
  <c r="F16" i="7" s="1"/>
  <c r="L25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20" i="7"/>
  <c r="F20" i="7" s="1"/>
  <c r="L32" i="5" s="1"/>
  <c r="G20" i="7"/>
  <c r="H20" i="7"/>
  <c r="I20" i="7"/>
  <c r="J20" i="7"/>
  <c r="K20" i="7"/>
  <c r="E19" i="7"/>
  <c r="F19" i="7" s="1"/>
  <c r="L29" i="5" s="1"/>
  <c r="G19" i="7"/>
  <c r="H19" i="7"/>
  <c r="I19" i="7"/>
  <c r="J19" i="7"/>
  <c r="K19" i="7"/>
  <c r="E23" i="7"/>
  <c r="F23" i="7" s="1"/>
  <c r="L33" i="5" s="1"/>
  <c r="G23" i="7"/>
  <c r="H23" i="7"/>
  <c r="I23" i="7"/>
  <c r="J23" i="7"/>
  <c r="K23" i="7"/>
  <c r="E21" i="7"/>
  <c r="F21" i="7" s="1"/>
  <c r="L40" i="5" s="1"/>
  <c r="G21" i="7"/>
  <c r="H21" i="7"/>
  <c r="I21" i="7"/>
  <c r="J21" i="7"/>
  <c r="K21" i="7"/>
  <c r="E17" i="7"/>
  <c r="F17" i="7" s="1"/>
  <c r="L37" i="5" s="1"/>
  <c r="G17" i="7"/>
  <c r="H17" i="7"/>
  <c r="I17" i="7"/>
  <c r="J17" i="7"/>
  <c r="K17" i="7"/>
  <c r="E36" i="7"/>
  <c r="F36" i="7" s="1"/>
  <c r="L34" i="5" s="1"/>
  <c r="G36" i="7"/>
  <c r="H36" i="7"/>
  <c r="I36" i="7"/>
  <c r="J36" i="7"/>
  <c r="K36" i="7"/>
  <c r="E25" i="7"/>
  <c r="F25" i="7" s="1"/>
  <c r="L27" i="5" s="1"/>
  <c r="G25" i="7"/>
  <c r="H25" i="7"/>
  <c r="I25" i="7"/>
  <c r="J25" i="7"/>
  <c r="K25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3" i="5" s="1"/>
  <c r="G15" i="6"/>
  <c r="H15" i="6"/>
  <c r="I15" i="6"/>
  <c r="J15" i="6"/>
  <c r="K15" i="6"/>
  <c r="E29" i="6"/>
  <c r="F29" i="6" s="1"/>
  <c r="E35" i="5" s="1"/>
  <c r="G29" i="6"/>
  <c r="H29" i="6"/>
  <c r="I29" i="6"/>
  <c r="J29" i="6"/>
  <c r="K29" i="6"/>
  <c r="E14" i="6"/>
  <c r="F14" i="6" s="1"/>
  <c r="E34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3" i="5" s="1"/>
  <c r="M32" i="3"/>
  <c r="L31" i="7"/>
  <c r="M19" i="5" s="1"/>
  <c r="L36" i="7"/>
  <c r="M34" i="5" s="1"/>
  <c r="L17" i="7"/>
  <c r="M37" i="5" s="1"/>
  <c r="M37" i="3"/>
  <c r="M35" i="3"/>
  <c r="L38" i="6"/>
  <c r="F42" i="5" s="1"/>
  <c r="L29" i="6"/>
  <c r="F35" i="5" s="1"/>
  <c r="L14" i="6"/>
  <c r="F34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M22" i="5" s="1"/>
  <c r="L15" i="7"/>
  <c r="M36" i="5" s="1"/>
  <c r="L25" i="7"/>
  <c r="M27" i="5" s="1"/>
  <c r="L28" i="7"/>
  <c r="M31" i="5" s="1"/>
  <c r="T50" i="3"/>
  <c r="T57" i="3"/>
  <c r="L27" i="7"/>
  <c r="M23" i="5" s="1"/>
  <c r="L20" i="7"/>
  <c r="M32" i="5" s="1"/>
  <c r="T62" i="3"/>
  <c r="L18" i="7"/>
  <c r="M39" i="5" s="1"/>
  <c r="L35" i="7"/>
  <c r="M20" i="5" s="1"/>
  <c r="L19" i="7"/>
  <c r="M29" i="5" s="1"/>
  <c r="L30" i="7"/>
  <c r="M28" i="5" s="1"/>
  <c r="L14" i="7"/>
  <c r="M30" i="5" s="1"/>
  <c r="L22" i="7"/>
  <c r="M35" i="5" s="1"/>
  <c r="L16" i="7"/>
  <c r="M25" i="5" s="1"/>
  <c r="L26" i="7"/>
  <c r="M21" i="5" s="1"/>
  <c r="L37" i="7"/>
  <c r="L21" i="7"/>
  <c r="M40" i="5" s="1"/>
  <c r="L39" i="7"/>
  <c r="L34" i="7"/>
  <c r="M38" i="5" s="1"/>
  <c r="L23" i="7"/>
  <c r="M33" i="5" s="1"/>
  <c r="L32" i="7"/>
  <c r="M24" i="5" s="1"/>
  <c r="L38" i="7"/>
  <c r="L29" i="7"/>
  <c r="M26" i="5" s="1"/>
  <c r="M36" i="3"/>
  <c r="M27" i="3"/>
  <c r="M43" i="5" l="1"/>
  <c r="T43" i="3" s="1"/>
  <c r="T40" i="3"/>
  <c r="M42" i="5"/>
  <c r="T42" i="3" s="1"/>
  <c r="T39" i="3"/>
  <c r="M41" i="5"/>
  <c r="T41" i="3" s="1"/>
  <c r="T29" i="3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25" i="5" s="1"/>
  <c r="G30" i="6"/>
  <c r="H30" i="6"/>
  <c r="I30" i="6"/>
  <c r="J30" i="6"/>
  <c r="K30" i="6"/>
  <c r="E28" i="6"/>
  <c r="F28" i="6" s="1"/>
  <c r="E18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6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2" i="5" s="1"/>
  <c r="G17" i="6"/>
  <c r="H17" i="6"/>
  <c r="I17" i="6"/>
  <c r="J17" i="6"/>
  <c r="K17" i="6"/>
  <c r="E21" i="6"/>
  <c r="F21" i="6" s="1"/>
  <c r="E20" i="5" s="1"/>
  <c r="G21" i="6"/>
  <c r="H21" i="6"/>
  <c r="I21" i="6"/>
  <c r="J21" i="6"/>
  <c r="K21" i="6"/>
  <c r="E19" i="6"/>
  <c r="F19" i="6" s="1"/>
  <c r="E31" i="5" s="1"/>
  <c r="G19" i="6"/>
  <c r="H19" i="6"/>
  <c r="I19" i="6"/>
  <c r="J19" i="6"/>
  <c r="K19" i="6"/>
  <c r="E22" i="6"/>
  <c r="F22" i="6" s="1"/>
  <c r="E30" i="5" s="1"/>
  <c r="G22" i="6"/>
  <c r="H22" i="6"/>
  <c r="I22" i="6"/>
  <c r="J22" i="6"/>
  <c r="K22" i="6"/>
  <c r="E32" i="6"/>
  <c r="F32" i="6" s="1"/>
  <c r="E28" i="5" s="1"/>
  <c r="G32" i="6"/>
  <c r="H32" i="6"/>
  <c r="I32" i="6"/>
  <c r="J32" i="6"/>
  <c r="K32" i="6"/>
  <c r="E24" i="6"/>
  <c r="F24" i="6" s="1"/>
  <c r="E22" i="5" s="1"/>
  <c r="G24" i="6"/>
  <c r="H24" i="6"/>
  <c r="I24" i="6"/>
  <c r="J24" i="6"/>
  <c r="K24" i="6"/>
  <c r="E20" i="6"/>
  <c r="F20" i="6" s="1"/>
  <c r="E19" i="5" s="1"/>
  <c r="G20" i="6"/>
  <c r="H20" i="6"/>
  <c r="I20" i="6"/>
  <c r="J20" i="6"/>
  <c r="K20" i="6"/>
  <c r="E26" i="6"/>
  <c r="F26" i="6" s="1"/>
  <c r="E29" i="5" s="1"/>
  <c r="G26" i="6"/>
  <c r="H26" i="6"/>
  <c r="I26" i="6"/>
  <c r="J26" i="6"/>
  <c r="K26" i="6"/>
  <c r="E33" i="6"/>
  <c r="F33" i="6" s="1"/>
  <c r="E27" i="5" s="1"/>
  <c r="G33" i="6"/>
  <c r="H33" i="6"/>
  <c r="I33" i="6"/>
  <c r="J33" i="6"/>
  <c r="K33" i="6"/>
  <c r="E18" i="6"/>
  <c r="F18" i="6" s="1"/>
  <c r="E36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18" i="5" s="1"/>
  <c r="L30" i="6"/>
  <c r="F25" i="5" s="1"/>
  <c r="L17" i="6"/>
  <c r="F32" i="5" s="1"/>
  <c r="L18" i="6"/>
  <c r="F36" i="5" s="1"/>
  <c r="L25" i="6"/>
  <c r="F26" i="5" s="1"/>
  <c r="L23" i="6"/>
  <c r="F37" i="5" s="1"/>
  <c r="L24" i="6"/>
  <c r="F22" i="5" s="1"/>
  <c r="L27" i="6"/>
  <c r="F21" i="5" s="1"/>
  <c r="L22" i="6"/>
  <c r="F30" i="5" s="1"/>
  <c r="L19" i="6"/>
  <c r="F31" i="5" s="1"/>
  <c r="L21" i="6"/>
  <c r="F20" i="5" s="1"/>
  <c r="L20" i="6"/>
  <c r="F19" i="5" s="1"/>
  <c r="L16" i="6"/>
  <c r="F24" i="5" s="1"/>
  <c r="L33" i="6"/>
  <c r="F27" i="5" s="1"/>
  <c r="L32" i="6"/>
  <c r="F28" i="5" s="1"/>
  <c r="L26" i="6"/>
  <c r="F29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47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G23" i="4"/>
  <c r="H23" i="4"/>
  <c r="I23" i="4"/>
  <c r="J23" i="4"/>
  <c r="K23" i="4"/>
  <c r="E18" i="4"/>
  <c r="F18" i="4" s="1"/>
  <c r="L41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5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5" i="2" s="1"/>
  <c r="G33" i="1"/>
  <c r="H33" i="1"/>
  <c r="I33" i="1"/>
  <c r="J33" i="1"/>
  <c r="K33" i="1"/>
  <c r="I23" i="1"/>
  <c r="K23" i="1"/>
  <c r="J23" i="1"/>
  <c r="H23" i="1"/>
  <c r="G23" i="1"/>
  <c r="E23" i="1"/>
  <c r="L53" i="2" l="1"/>
  <c r="E29" i="2"/>
  <c r="L33" i="2"/>
  <c r="L51" i="2"/>
  <c r="E40" i="2"/>
  <c r="O36" i="3"/>
  <c r="L49" i="2"/>
  <c r="L52" i="2"/>
  <c r="L30" i="2"/>
  <c r="E30" i="2"/>
  <c r="L36" i="2"/>
  <c r="L23" i="2"/>
  <c r="L32" i="2"/>
  <c r="L56" i="2"/>
  <c r="L29" i="2"/>
  <c r="L26" i="2"/>
  <c r="L54" i="2"/>
  <c r="L50" i="2"/>
  <c r="L38" i="2"/>
  <c r="E27" i="2"/>
  <c r="E24" i="2"/>
  <c r="L22" i="2"/>
  <c r="E28" i="2"/>
  <c r="E37" i="2"/>
  <c r="E26" i="2"/>
  <c r="E36" i="2"/>
  <c r="E41" i="2"/>
  <c r="E34" i="2"/>
  <c r="E38" i="2"/>
  <c r="L58" i="2"/>
  <c r="L21" i="2"/>
  <c r="E39" i="2"/>
  <c r="E19" i="2"/>
  <c r="E32" i="2"/>
  <c r="E33" i="2"/>
  <c r="E18" i="2"/>
  <c r="E31" i="2"/>
  <c r="E23" i="2"/>
  <c r="E21" i="2"/>
  <c r="L37" i="2"/>
  <c r="L19" i="2"/>
  <c r="L46" i="2"/>
  <c r="L25" i="2"/>
  <c r="L59" i="2"/>
  <c r="L40" i="2"/>
  <c r="L27" i="2"/>
  <c r="L20" i="2"/>
  <c r="L57" i="2"/>
  <c r="L43" i="2"/>
  <c r="L35" i="2"/>
  <c r="L34" i="2"/>
  <c r="L28" i="2"/>
  <c r="L48" i="2"/>
  <c r="L42" i="2"/>
  <c r="L4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6" i="2"/>
  <c r="M52" i="2"/>
  <c r="O33" i="3"/>
  <c r="O19" i="3"/>
  <c r="M29" i="2"/>
  <c r="F30" i="2"/>
  <c r="F24" i="2"/>
  <c r="M32" i="2"/>
  <c r="M56" i="2"/>
  <c r="M26" i="2"/>
  <c r="M49" i="2"/>
  <c r="M41" i="2"/>
  <c r="F40" i="2"/>
  <c r="F23" i="2"/>
  <c r="M38" i="2"/>
  <c r="F35" i="2"/>
  <c r="F19" i="2"/>
  <c r="F31" i="2"/>
  <c r="F33" i="2"/>
  <c r="F38" i="2"/>
  <c r="F27" i="2"/>
  <c r="F21" i="2"/>
  <c r="F28" i="2"/>
  <c r="F41" i="2"/>
  <c r="M22" i="2"/>
  <c r="F25" i="2"/>
  <c r="F36" i="2"/>
  <c r="F18" i="2"/>
  <c r="F32" i="2"/>
  <c r="F39" i="2"/>
  <c r="F37" i="2"/>
  <c r="F34" i="2"/>
  <c r="F26" i="2"/>
  <c r="M42" i="2"/>
  <c r="M59" i="2"/>
  <c r="M40" i="2"/>
  <c r="M46" i="2"/>
  <c r="M30" i="2"/>
  <c r="M19" i="2"/>
  <c r="M35" i="2"/>
  <c r="M58" i="2"/>
  <c r="M57" i="2"/>
  <c r="M28" i="2"/>
  <c r="M73" i="2"/>
  <c r="J73" i="3" s="1"/>
  <c r="M67" i="2"/>
  <c r="J67" i="3" s="1"/>
  <c r="M50" i="2"/>
  <c r="M63" i="2"/>
  <c r="J63" i="3" s="1"/>
  <c r="M68" i="2"/>
  <c r="J68" i="3" s="1"/>
  <c r="M75" i="2"/>
  <c r="J75" i="3" s="1"/>
  <c r="M53" i="2"/>
  <c r="M21" i="2"/>
  <c r="M27" i="2"/>
  <c r="M34" i="2"/>
  <c r="M82" i="2"/>
  <c r="M51" i="2"/>
  <c r="M23" i="2"/>
  <c r="M64" i="2"/>
  <c r="J64" i="3" s="1"/>
  <c r="M74" i="2"/>
  <c r="J74" i="3" s="1"/>
  <c r="M66" i="2"/>
  <c r="J66" i="3" s="1"/>
  <c r="M33" i="2"/>
  <c r="M47" i="2"/>
  <c r="M71" i="2"/>
  <c r="J71" i="3" s="1"/>
  <c r="M43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8" i="2"/>
  <c r="M81" i="2"/>
  <c r="M78" i="2"/>
  <c r="J78" i="3" s="1"/>
  <c r="M45" i="2"/>
  <c r="M76" i="2"/>
  <c r="J76" i="3" s="1"/>
  <c r="M69" i="2"/>
  <c r="J69" i="3" s="1"/>
  <c r="M77" i="2"/>
  <c r="J77" i="3" s="1"/>
  <c r="M20" i="2"/>
  <c r="M72" i="2"/>
  <c r="J72" i="3" s="1"/>
  <c r="M25" i="2"/>
  <c r="M54" i="2"/>
  <c r="M37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19" i="3"/>
  <c r="J22" i="3"/>
  <c r="J20" i="3"/>
  <c r="J21" i="3"/>
  <c r="J38" i="3"/>
  <c r="E42" i="3"/>
  <c r="E37" i="3"/>
  <c r="E40" i="3"/>
  <c r="E39" i="3"/>
  <c r="E36" i="3"/>
  <c r="E44" i="3"/>
  <c r="L48" i="4" l="1"/>
  <c r="M18" i="2" s="1"/>
  <c r="F48" i="4"/>
  <c r="L18" i="2" s="1"/>
  <c r="L60" i="2" l="1"/>
  <c r="L55" i="2"/>
  <c r="M60" i="2"/>
  <c r="J60" i="3" s="1"/>
  <c r="M55" i="2"/>
  <c r="L24" i="2"/>
  <c r="L39" i="2"/>
  <c r="M24" i="2"/>
  <c r="M39" i="2"/>
  <c r="J39" i="3" s="1"/>
  <c r="M31" i="2"/>
  <c r="M44" i="2"/>
  <c r="L31" i="2"/>
  <c r="L44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L18" i="5" s="1"/>
  <c r="F31" i="6"/>
  <c r="E23" i="5" s="1"/>
  <c r="B3" i="6"/>
  <c r="A2" i="5"/>
  <c r="D12" i="3"/>
  <c r="D11" i="3"/>
  <c r="J53" i="3" l="1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L31" i="6"/>
  <c r="F23" i="5" s="1"/>
  <c r="T26" i="3" l="1"/>
  <c r="M18" i="5"/>
  <c r="T18" i="3" s="1"/>
  <c r="O34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2" i="2"/>
  <c r="E20" i="2"/>
  <c r="O28" i="3"/>
  <c r="O26" i="3"/>
  <c r="O29" i="3"/>
  <c r="O27" i="3"/>
  <c r="O21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<sst xmlns="http://schemas.openxmlformats.org/spreadsheetml/2006/main" count="10251" uniqueCount="199">
  <si>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</si>
  <si>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</si>
  <si>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</si>
  <si>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</si>
  <si>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</si>
  <si>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</si>
  <si>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</si>
  <si>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</si>
  <si>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</si>
  <si>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</si>
  <si>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</si>
  <si>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</si>
  <si>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</si>
  <si>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</si>
  <si>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</si>
  <si>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</si>
  <si>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</si>
  <si>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</si>
  <si>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</si>
  <si>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</si>
  <si>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</si>
  <si>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</si>
  <si>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</si>
  <si>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</si>
  <si>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</si>
  <si>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</si>
  <si>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</si>
  <si>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</si>
  <si>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</si>
  <si>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</si>
  <si>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</si>
  <si>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</si>
  <si>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</si>
  <si>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</si>
  <si>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</si>
  <si>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</si>
  <si>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</si>
  <si>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</si>
  <si>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</si>
  <si>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</si>
  <si>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</si>
  <si>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</si>
  <si>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</si>
  <si>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</si>
  <si>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</si>
  <si>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</si>
  <si>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</si>
  <si>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</si>
  <si>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</si>
  <si>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</si>
  <si>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</si>
  <si>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</si>
  <si>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</si>
  <si>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</si>
  <si>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</si>
  <si>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</si>
  <si>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</si>
  <si>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</si>
  <si>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</si>
  <si>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</si>
  <si>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</si>
  <si>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</si>
  <si>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</si>
  <si>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</si>
  <si>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</si>
  <si>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</si>
  <si>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</si>
  <si>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</si>
  <si>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</si>
  <si>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</si>
  <si>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</si>
  <si>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</si>
  <si>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</si>
  <si>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</si>
  <si>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</si>
  <si>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</si>
  <si>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</si>
  <si>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</si>
  <si>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</si>
  <si>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</si>
  <si>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</si>
  <si>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</si>
  <si>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</si>
  <si>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</si>
  <si>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</si>
  <si>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</si>
  <si>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</si>
  <si>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</si>
  <si>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</si>
  <si>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</si>
  <si>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</si>
  <si>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</si>
  <si>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</si>
  <si>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</si>
  <si>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</si>
  <si>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</si>
  <si>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</si>
  <si>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</si>
  <si>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</si>
  <si>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</si>
  <si>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</si>
  <si>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</si>
  <si>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</si>
  <si>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</si>
  <si>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</si>
  <si>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</si>
  <si>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</si>
  <si>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</si>
  <si>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</si>
  <si>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</si>
  <si>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</si>
  <si>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</si>
  <si>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</si>
  <si>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</si>
  <si>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</si>
  <si>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</si>
  <si>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</si>
  <si>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</si>
  <si>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</si>
  <si>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</si>
  <si>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</si>
  <si>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</si>
  <si>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</si>
  <si>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</si>
  <si>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</si>
  <si>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</si>
  <si>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</si>
  <si>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</si>
  <si>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</si>
  <si>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</si>
  <si>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</si>
  <si>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</si>
  <si>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</si>
  <si>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</si>
  <si>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</si>
  <si>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</si>
  <si>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</si>
  <si>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</si>
  <si>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</si>
  <si>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</si>
  <si>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</si>
  <si>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</si>
  <si>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</si>
  <si>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</si>
  <si>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</si>
  <si>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</si>
  <si>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</si>
  <si>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</si>
  <si>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</si>
  <si>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</si>
  <si>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</si>
  <si>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</si>
  <si>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</si>
  <si>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</si>
  <si>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</si>
  <si>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</si>
  <si>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</si>
  <si>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</si>
  <si>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</si>
  <si>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</si>
  <si>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</si>
  <si>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</si>
  <si>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</si>
  <si>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</si>
  <si>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</si>
  <si>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</si>
  <si>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</si>
  <si>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</si>
  <si>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41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</si>
  <si>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</si>
  <si>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</si>
  <si>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</si>
  <si>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</si>
  <si>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</si>
  <si>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</si>
  <si>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</si>
  <si>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</si>
  <si>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69</t>
  </si>
  <si>
    <t>Event 44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</si>
  <si>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</si>
  <si>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</si>
  <si>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</si>
  <si>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</si>
  <si>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</si>
  <si>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</si>
  <si>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</si>
  <si>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</si>
  <si>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</si>
  <si>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</si>
  <si>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Marley Bowden</t>
  </si>
  <si>
    <t>Event 47</t>
  </si>
  <si>
    <t>June 10, 2025</t>
  </si>
  <si>
    <t>Event 42</t>
  </si>
  <si>
    <t>Event 43</t>
  </si>
  <si>
    <t>Natl Champ Day 1</t>
  </si>
  <si>
    <t>Natl Champ Day 2</t>
  </si>
  <si>
    <t>Event 48</t>
  </si>
  <si>
    <t>Event 49</t>
  </si>
  <si>
    <t>Event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</si>
</sst>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June 10, 2025</v>
      </c>
    </row>
    <row r="5" spans="1:76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6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6" x14ac:dyDescent="0.35">
      <c r="B7" s="100" t="s">
        <v>4</v>
      </c>
      <c r="C7" s="100"/>
      <c r="D7" s="100"/>
      <c r="E7" s="101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152</v>
      </c>
      <c r="BK12" s="64" t="s">
        <v>152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40</v>
      </c>
      <c r="BQ12" s="64" t="s">
        <v>40</v>
      </c>
      <c r="BR12" s="64" t="s">
        <v>40</v>
      </c>
      <c r="BS12" s="64" t="s">
        <v>41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127</v>
      </c>
      <c r="P13" s="64" t="s">
        <v>128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126</v>
      </c>
      <c r="Z13" s="64" t="s">
        <v>125</v>
      </c>
      <c r="AA13" s="64" t="s">
        <v>57</v>
      </c>
      <c r="AB13" s="64" t="s">
        <v>58</v>
      </c>
      <c r="AC13" s="64" t="s">
        <v>59</v>
      </c>
      <c r="AD13" s="64" t="s">
        <v>60</v>
      </c>
      <c r="AE13" s="64" t="s">
        <v>57</v>
      </c>
      <c r="AF13" s="64" t="s">
        <v>49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142</v>
      </c>
      <c r="BA13" s="64" t="s">
        <v>143</v>
      </c>
      <c r="BB13" s="64" t="s">
        <v>57</v>
      </c>
      <c r="BC13" s="64" t="s">
        <v>58</v>
      </c>
      <c r="BD13" s="64" t="s">
        <v>149</v>
      </c>
      <c r="BE13" s="64" t="s">
        <v>149</v>
      </c>
      <c r="BF13" s="64" t="s">
        <v>150</v>
      </c>
      <c r="BG13" s="64" t="s">
        <v>150</v>
      </c>
      <c r="BH13" s="64" t="s">
        <v>50</v>
      </c>
      <c r="BI13" s="64" t="s">
        <v>156</v>
      </c>
      <c r="BJ13" s="64" t="s">
        <v>82</v>
      </c>
      <c r="BK13" s="64" t="s">
        <v>155</v>
      </c>
      <c r="BL13" s="64" t="s">
        <v>167</v>
      </c>
      <c r="BM13" s="64" t="s">
        <v>158</v>
      </c>
      <c r="BN13" s="64" t="s">
        <v>158</v>
      </c>
      <c r="BO13" s="64" t="s">
        <v>159</v>
      </c>
      <c r="BP13" s="64" t="s">
        <v>58</v>
      </c>
      <c r="BQ13" s="64" t="s">
        <v>57</v>
      </c>
      <c r="BR13" s="64" t="s">
        <v>188</v>
      </c>
      <c r="BS13" s="64" t="s">
        <v>57</v>
      </c>
      <c r="BT13" s="64" t="s">
        <v>153</v>
      </c>
      <c r="BU13" s="64" t="s">
        <v>154</v>
      </c>
      <c r="BV13" s="64" t="s">
        <v>177</v>
      </c>
      <c r="BW13" s="64" t="s">
        <v>182</v>
      </c>
      <c r="BX13" s="64" t="s">
        <v>183</v>
      </c>
    </row>
    <row r="14" spans="1:76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151</v>
      </c>
      <c r="E14" s="12">
        <f t="shared" ref="E14:E53" si="2">IF(COUNT(N14:BX14)=0,"", COUNT(N14:BX14))</f>
        <v>3</v>
      </c>
      <c r="F14" s="12">
        <f t="shared" ref="F14:F37" si="3">_xlfn.IFS(E14="","",E14=1,1,E14=2,2,E14=3,3,E14=4,4,E14=5,5,E14&gt;5,5)</f>
        <v>3</v>
      </c>
      <c r="G14" s="71">
        <f t="shared" ref="G14:G53" si="4">IFERROR(LARGE((N14:BX14),1),"")</f>
        <v>626.1</v>
      </c>
      <c r="H14" s="71">
        <f t="shared" ref="H14:H53" si="5">IFERROR(LARGE((N14:BX14),2),"")</f>
        <v>623.5</v>
      </c>
      <c r="I14" s="71">
        <f t="shared" ref="I14:I53" si="6">IFERROR(LARGE((N14:BX14),3),"")</f>
        <v>623</v>
      </c>
      <c r="J14" s="71" t="str">
        <f t="shared" ref="J14:J53" si="7">IFERROR(LARGE((N14:BX14),4),"")</f>
        <v/>
      </c>
      <c r="K14" s="71" t="str">
        <f t="shared" ref="K14:K53" si="8">IFERROR(LARGE((N14:BX14),5),"")</f>
        <v/>
      </c>
      <c r="L14" s="72">
        <f t="shared" ref="L14:L37" si="9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>
        <v>626.1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623</v>
      </c>
      <c r="BN14" s="12">
        <v>623.5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72</v>
      </c>
      <c r="E15" s="12">
        <f t="shared" si="2"/>
        <v>7</v>
      </c>
      <c r="F15" s="12">
        <f t="shared" si="3"/>
        <v>5</v>
      </c>
      <c r="G15" s="71">
        <f t="shared" si="4"/>
        <v>632.70000000000005</v>
      </c>
      <c r="H15" s="71">
        <f t="shared" si="5"/>
        <v>630.29999999999995</v>
      </c>
      <c r="I15" s="71">
        <f t="shared" si="6"/>
        <v>628.9</v>
      </c>
      <c r="J15" s="71">
        <f t="shared" si="7"/>
        <v>628.70000000000005</v>
      </c>
      <c r="K15" s="71">
        <f t="shared" si="8"/>
        <v>628.70000000000005</v>
      </c>
      <c r="L15" s="72">
        <f t="shared" si="9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>
        <v>626</v>
      </c>
      <c r="AK15" s="12">
        <v>628.70000000000005</v>
      </c>
      <c r="AL15" s="12">
        <v>628.70000000000005</v>
      </c>
      <c r="AM15" s="12">
        <v>630.29999999999995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>
        <v>623.9</v>
      </c>
      <c r="BB15" s="12" t="s">
        <v>12</v>
      </c>
      <c r="BC15" s="12" t="s">
        <v>12</v>
      </c>
      <c r="BD15" s="12">
        <v>628.9</v>
      </c>
      <c r="BE15" s="12">
        <v>632.70000000000005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121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>
        <v>627.4</v>
      </c>
      <c r="AM16" s="12">
        <v>628.4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>
        <v>615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68</v>
      </c>
      <c r="E17" s="12">
        <f t="shared" si="2"/>
        <v>17</v>
      </c>
      <c r="F17" s="12">
        <f t="shared" si="3"/>
        <v>5</v>
      </c>
      <c r="G17" s="71">
        <f t="shared" si="4"/>
        <v>628.70000000000005</v>
      </c>
      <c r="H17" s="71">
        <f t="shared" si="5"/>
        <v>627.20000000000005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627.29999999999995</v>
      </c>
      <c r="N17" s="12" t="s">
        <v>12</v>
      </c>
      <c r="O17" s="12">
        <v>621.29999999999995</v>
      </c>
      <c r="P17" s="12">
        <v>623.4</v>
      </c>
      <c r="Q17" s="12" t="s">
        <v>12</v>
      </c>
      <c r="R17" s="12">
        <v>627.20000000000005</v>
      </c>
      <c r="S17" s="12">
        <v>622.9</v>
      </c>
      <c r="T17" s="12">
        <v>623.79999999999995</v>
      </c>
      <c r="U17" s="12">
        <v>624.6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>
        <v>625.5</v>
      </c>
      <c r="AH17" s="12">
        <v>627.20000000000005</v>
      </c>
      <c r="AI17" s="12">
        <v>626.4</v>
      </c>
      <c r="AJ17" s="12">
        <v>620.79999999999995</v>
      </c>
      <c r="AK17" s="12">
        <v>624.4</v>
      </c>
      <c r="AL17" s="12">
        <v>623.6</v>
      </c>
      <c r="AM17" s="12">
        <v>628.70000000000005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626.29999999999995</v>
      </c>
      <c r="AS17" s="12">
        <v>626.6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626.79999999999995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>
        <v>622.70000000000005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76</v>
      </c>
      <c r="E18" s="12">
        <f t="shared" si="2"/>
        <v>9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620.20000000000005</v>
      </c>
      <c r="J18" s="71">
        <f t="shared" si="7"/>
        <v>618.9</v>
      </c>
      <c r="K18" s="71">
        <f t="shared" si="8"/>
        <v>618.29999999999995</v>
      </c>
      <c r="L18" s="72">
        <f t="shared" si="9"/>
        <v>620.07999999999993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615.29999999999995</v>
      </c>
      <c r="S18" s="12">
        <v>614.20000000000005</v>
      </c>
      <c r="T18" s="12">
        <v>620.20000000000005</v>
      </c>
      <c r="U18" s="12">
        <v>618.29999999999995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>
        <v>618.9</v>
      </c>
      <c r="AD18" s="12" t="s">
        <v>12</v>
      </c>
      <c r="AE18" s="12" t="s">
        <v>12</v>
      </c>
      <c r="AF18" s="12" t="s">
        <v>12</v>
      </c>
      <c r="AG18" s="12">
        <v>618.1</v>
      </c>
      <c r="AH18" s="12">
        <v>621.1</v>
      </c>
      <c r="AI18" s="12" t="s">
        <v>12</v>
      </c>
      <c r="AJ18" s="12" t="s">
        <v>12</v>
      </c>
      <c r="AK18" s="12" t="s">
        <v>12</v>
      </c>
      <c r="AL18" s="12">
        <v>616.5</v>
      </c>
      <c r="AM18" s="12">
        <v>621.9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79</v>
      </c>
      <c r="E19" s="12">
        <f t="shared" si="2"/>
        <v>6</v>
      </c>
      <c r="F19" s="12">
        <f t="shared" si="3"/>
        <v>5</v>
      </c>
      <c r="G19" s="71">
        <f t="shared" si="4"/>
        <v>627.6</v>
      </c>
      <c r="H19" s="71">
        <f t="shared" si="5"/>
        <v>623.70000000000005</v>
      </c>
      <c r="I19" s="71">
        <f t="shared" si="6"/>
        <v>623</v>
      </c>
      <c r="J19" s="71">
        <f t="shared" si="7"/>
        <v>620.9</v>
      </c>
      <c r="K19" s="71">
        <f t="shared" si="8"/>
        <v>619.20000000000005</v>
      </c>
      <c r="L19" s="72">
        <f t="shared" si="9"/>
        <v>622.88000000000011</v>
      </c>
      <c r="N19" s="12" t="s">
        <v>12</v>
      </c>
      <c r="O19" s="12">
        <v>627.6</v>
      </c>
      <c r="P19" s="12">
        <v>623.70000000000005</v>
      </c>
      <c r="Q19" s="12" t="s">
        <v>12</v>
      </c>
      <c r="R19" s="12">
        <v>620.9</v>
      </c>
      <c r="S19" s="12">
        <v>618.4</v>
      </c>
      <c r="T19" s="12">
        <v>623</v>
      </c>
      <c r="U19" s="12">
        <v>619.20000000000005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73</v>
      </c>
      <c r="E20" s="12">
        <f t="shared" si="2"/>
        <v>21</v>
      </c>
      <c r="F20" s="12">
        <f t="shared" si="3"/>
        <v>5</v>
      </c>
      <c r="G20" s="71">
        <f t="shared" si="4"/>
        <v>629.29999999999995</v>
      </c>
      <c r="H20" s="71">
        <f t="shared" si="5"/>
        <v>628.20000000000005</v>
      </c>
      <c r="I20" s="71">
        <f t="shared" si="6"/>
        <v>628</v>
      </c>
      <c r="J20" s="71">
        <f t="shared" si="7"/>
        <v>627.79999999999995</v>
      </c>
      <c r="K20" s="71">
        <f t="shared" si="8"/>
        <v>626.9</v>
      </c>
      <c r="L20" s="72">
        <f t="shared" si="9"/>
        <v>628.04000000000008</v>
      </c>
      <c r="N20" s="12" t="s">
        <v>12</v>
      </c>
      <c r="O20" s="12">
        <v>624.1</v>
      </c>
      <c r="P20" s="12">
        <v>628</v>
      </c>
      <c r="Q20" s="12" t="s">
        <v>12</v>
      </c>
      <c r="R20" s="12">
        <v>622.5</v>
      </c>
      <c r="S20" s="12">
        <v>626.9</v>
      </c>
      <c r="T20" s="12">
        <v>626</v>
      </c>
      <c r="U20" s="12">
        <v>624.4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626.6</v>
      </c>
      <c r="AH20" s="12">
        <v>620.9</v>
      </c>
      <c r="AI20" s="12">
        <v>628.20000000000005</v>
      </c>
      <c r="AJ20" s="12">
        <v>625.29999999999995</v>
      </c>
      <c r="AK20" s="12">
        <v>627.79999999999995</v>
      </c>
      <c r="AL20" s="12">
        <v>629.29999999999995</v>
      </c>
      <c r="AM20" s="12">
        <v>624.20000000000005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626.1</v>
      </c>
      <c r="AU20" s="12">
        <v>620.5</v>
      </c>
      <c r="AV20" s="12">
        <v>623.79999999999995</v>
      </c>
      <c r="AW20" s="12">
        <v>623.20000000000005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>
        <v>622.5</v>
      </c>
      <c r="BE20" s="12">
        <v>622.20000000000005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626.4</v>
      </c>
      <c r="BP20" s="12">
        <v>626.6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70</v>
      </c>
      <c r="E21" s="12">
        <f t="shared" si="2"/>
        <v>22</v>
      </c>
      <c r="F21" s="12">
        <f t="shared" si="3"/>
        <v>5</v>
      </c>
      <c r="G21" s="71">
        <f t="shared" si="4"/>
        <v>635.5</v>
      </c>
      <c r="H21" s="71">
        <f t="shared" si="5"/>
        <v>632.9</v>
      </c>
      <c r="I21" s="71">
        <f t="shared" si="6"/>
        <v>631.9</v>
      </c>
      <c r="J21" s="71">
        <f t="shared" si="7"/>
        <v>631.4</v>
      </c>
      <c r="K21" s="71">
        <f t="shared" si="8"/>
        <v>630.6</v>
      </c>
      <c r="L21" s="72">
        <f t="shared" si="9"/>
        <v>632.46</v>
      </c>
      <c r="N21" s="12" t="s">
        <v>12</v>
      </c>
      <c r="O21" s="12" t="s">
        <v>12</v>
      </c>
      <c r="P21" s="12" t="s">
        <v>12</v>
      </c>
      <c r="Q21" s="12">
        <v>631.4</v>
      </c>
      <c r="R21" s="12">
        <v>625.1</v>
      </c>
      <c r="S21" s="12">
        <v>622.9</v>
      </c>
      <c r="T21" s="12">
        <v>626.29999999999995</v>
      </c>
      <c r="U21" s="12">
        <v>626.6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630.20000000000005</v>
      </c>
      <c r="AC21" s="12">
        <v>628.29999999999995</v>
      </c>
      <c r="AD21" s="12" t="s">
        <v>12</v>
      </c>
      <c r="AE21" s="12" t="s">
        <v>12</v>
      </c>
      <c r="AF21" s="12" t="s">
        <v>12</v>
      </c>
      <c r="AG21" s="12">
        <v>630.6</v>
      </c>
      <c r="AH21" s="12">
        <v>628.79999999999995</v>
      </c>
      <c r="AI21" s="12">
        <v>626.9</v>
      </c>
      <c r="AJ21" s="12">
        <v>619.79999999999995</v>
      </c>
      <c r="AK21" s="12">
        <v>628.29999999999995</v>
      </c>
      <c r="AL21" s="12">
        <v>625</v>
      </c>
      <c r="AM21" s="12">
        <v>629.70000000000005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635.5</v>
      </c>
      <c r="AU21" s="12">
        <v>628.4</v>
      </c>
      <c r="AV21" s="12">
        <v>632.9</v>
      </c>
      <c r="AW21" s="12">
        <v>631.9</v>
      </c>
      <c r="AX21" s="12" t="s">
        <v>12</v>
      </c>
      <c r="AY21" s="12" t="s">
        <v>12</v>
      </c>
      <c r="AZ21" s="12">
        <v>621.9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630.1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623.79999999999995</v>
      </c>
      <c r="BP21" s="12">
        <v>629.9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65</v>
      </c>
      <c r="E22" s="12">
        <f t="shared" si="2"/>
        <v>12</v>
      </c>
      <c r="F22" s="12">
        <f t="shared" si="3"/>
        <v>5</v>
      </c>
      <c r="G22" s="71">
        <f t="shared" si="4"/>
        <v>630.20000000000005</v>
      </c>
      <c r="H22" s="71">
        <f t="shared" si="5"/>
        <v>630</v>
      </c>
      <c r="I22" s="71">
        <f t="shared" si="6"/>
        <v>628.79999999999995</v>
      </c>
      <c r="J22" s="71">
        <f t="shared" si="7"/>
        <v>628.4</v>
      </c>
      <c r="K22" s="71">
        <f t="shared" si="8"/>
        <v>627.9</v>
      </c>
      <c r="L22" s="72">
        <f t="shared" si="9"/>
        <v>629.06000000000006</v>
      </c>
      <c r="N22" s="12" t="s">
        <v>12</v>
      </c>
      <c r="O22" s="12" t="s">
        <v>12</v>
      </c>
      <c r="P22" s="12" t="s">
        <v>12</v>
      </c>
      <c r="Q22" s="12">
        <v>627.70000000000005</v>
      </c>
      <c r="R22" s="12">
        <v>627.9</v>
      </c>
      <c r="S22" s="12">
        <v>626.20000000000005</v>
      </c>
      <c r="T22" s="12" t="s">
        <v>12</v>
      </c>
      <c r="U22" s="12" t="s">
        <v>12</v>
      </c>
      <c r="V22" s="12">
        <v>626.29999999999995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626.9</v>
      </c>
      <c r="AK22" s="12">
        <v>628.79999999999995</v>
      </c>
      <c r="AL22" s="12">
        <v>624.4</v>
      </c>
      <c r="AM22" s="12">
        <v>627.9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>
        <v>630</v>
      </c>
      <c r="BE22" s="12">
        <v>628.4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627.79999999999995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>
        <v>630.20000000000005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 t="shared" si="2"/>
        <v>19</v>
      </c>
      <c r="F23" s="12">
        <f t="shared" si="3"/>
        <v>5</v>
      </c>
      <c r="G23" s="71">
        <f t="shared" si="4"/>
        <v>631.70000000000005</v>
      </c>
      <c r="H23" s="71">
        <f t="shared" si="5"/>
        <v>629.79999999999995</v>
      </c>
      <c r="I23" s="71">
        <f t="shared" si="6"/>
        <v>629.5</v>
      </c>
      <c r="J23" s="71">
        <f t="shared" si="7"/>
        <v>629.4</v>
      </c>
      <c r="K23" s="71">
        <f t="shared" si="8"/>
        <v>629.20000000000005</v>
      </c>
      <c r="L23" s="72">
        <f t="shared" si="9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629.4</v>
      </c>
      <c r="S23" s="12">
        <v>629.20000000000005</v>
      </c>
      <c r="T23" s="12">
        <v>626.20000000000005</v>
      </c>
      <c r="U23" s="12">
        <v>624.70000000000005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>
        <v>629.5</v>
      </c>
      <c r="AH23" s="12">
        <v>627.79999999999995</v>
      </c>
      <c r="AI23" s="12">
        <v>623.20000000000005</v>
      </c>
      <c r="AJ23" s="12">
        <v>626.6</v>
      </c>
      <c r="AK23" s="12">
        <v>627.20000000000005</v>
      </c>
      <c r="AL23" s="12">
        <v>628</v>
      </c>
      <c r="AM23" s="12">
        <v>627.4</v>
      </c>
      <c r="AN23" s="12">
        <v>628.79999999999995</v>
      </c>
      <c r="AO23" s="12">
        <v>626.29999999999995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>
        <v>631.70000000000005</v>
      </c>
      <c r="AW23" s="12">
        <v>628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629.79999999999995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>
        <v>622</v>
      </c>
      <c r="BK23" s="12" t="s">
        <v>12</v>
      </c>
      <c r="BL23" s="12">
        <v>626</v>
      </c>
      <c r="BM23" s="12" t="s">
        <v>12</v>
      </c>
      <c r="BN23" s="12" t="s">
        <v>12</v>
      </c>
      <c r="BO23" s="12" t="s">
        <v>12</v>
      </c>
      <c r="BP23" s="12">
        <v>628.6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 s="12">
        <f t="shared" si="2"/>
        <v>11</v>
      </c>
      <c r="F24" s="12">
        <f t="shared" si="3"/>
        <v>5</v>
      </c>
      <c r="G24" s="71">
        <f t="shared" si="4"/>
        <v>630.6</v>
      </c>
      <c r="H24" s="71">
        <f t="shared" si="5"/>
        <v>629</v>
      </c>
      <c r="I24" s="71">
        <f t="shared" si="6"/>
        <v>629</v>
      </c>
      <c r="J24" s="71">
        <f t="shared" si="7"/>
        <v>628.4</v>
      </c>
      <c r="K24" s="71">
        <f t="shared" si="8"/>
        <v>628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626.70000000000005</v>
      </c>
      <c r="AK24" s="12">
        <v>624.9</v>
      </c>
      <c r="AL24" s="12">
        <v>627.29999999999995</v>
      </c>
      <c r="AM24" s="12">
        <v>628.4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>
        <v>626.1</v>
      </c>
      <c r="BB24" s="12" t="s">
        <v>12</v>
      </c>
      <c r="BC24" s="12" t="s">
        <v>12</v>
      </c>
      <c r="BD24" s="12">
        <v>629</v>
      </c>
      <c r="BE24" s="12">
        <v>630.6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627.5</v>
      </c>
      <c r="BL24" s="12" t="s">
        <v>12</v>
      </c>
      <c r="BM24" s="12">
        <v>629</v>
      </c>
      <c r="BN24" s="12">
        <v>626.20000000000005</v>
      </c>
      <c r="BO24" s="12" t="s">
        <v>12</v>
      </c>
      <c r="BP24" s="12" t="s">
        <v>12</v>
      </c>
      <c r="BQ24" s="12" t="s">
        <v>12</v>
      </c>
      <c r="BR24" s="12">
        <v>628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66</v>
      </c>
      <c r="E25" s="12">
        <f t="shared" si="2"/>
        <v>16</v>
      </c>
      <c r="F25" s="12">
        <f t="shared" si="3"/>
        <v>5</v>
      </c>
      <c r="G25" s="71">
        <f t="shared" si="4"/>
        <v>629.1</v>
      </c>
      <c r="H25" s="71">
        <f t="shared" si="5"/>
        <v>627.70000000000005</v>
      </c>
      <c r="I25" s="71">
        <f t="shared" si="6"/>
        <v>627.70000000000005</v>
      </c>
      <c r="J25" s="71">
        <f t="shared" si="7"/>
        <v>627.4</v>
      </c>
      <c r="K25" s="71">
        <f t="shared" si="8"/>
        <v>627.4</v>
      </c>
      <c r="L25" s="72">
        <f t="shared" si="9"/>
        <v>627.86</v>
      </c>
      <c r="N25" s="12" t="s">
        <v>12</v>
      </c>
      <c r="O25" s="12">
        <v>626</v>
      </c>
      <c r="P25" s="12">
        <v>627.70000000000005</v>
      </c>
      <c r="Q25" s="12" t="s">
        <v>12</v>
      </c>
      <c r="R25" s="12">
        <v>627.4</v>
      </c>
      <c r="S25" s="12">
        <v>620.4</v>
      </c>
      <c r="T25" s="12">
        <v>623.6</v>
      </c>
      <c r="U25" s="12">
        <v>622.9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>
        <v>624.5</v>
      </c>
      <c r="AH25" s="12">
        <v>626.70000000000005</v>
      </c>
      <c r="AI25" s="12">
        <v>627.4</v>
      </c>
      <c r="AJ25" s="12">
        <v>625.5</v>
      </c>
      <c r="AK25" s="12">
        <v>627.70000000000005</v>
      </c>
      <c r="AL25" s="12">
        <v>626.70000000000005</v>
      </c>
      <c r="AM25" s="12">
        <v>627.20000000000005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621.20000000000005</v>
      </c>
      <c r="AS25" s="12">
        <v>625.4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>
        <v>629.1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80</v>
      </c>
      <c r="E26" s="12">
        <f t="shared" si="2"/>
        <v>27</v>
      </c>
      <c r="F26" s="12">
        <f t="shared" si="3"/>
        <v>5</v>
      </c>
      <c r="G26" s="71">
        <f t="shared" si="4"/>
        <v>624</v>
      </c>
      <c r="H26" s="71">
        <f t="shared" si="5"/>
        <v>623.79999999999995</v>
      </c>
      <c r="I26" s="71">
        <f t="shared" si="6"/>
        <v>623.1</v>
      </c>
      <c r="J26" s="71">
        <f t="shared" si="7"/>
        <v>621.9</v>
      </c>
      <c r="K26" s="71">
        <f t="shared" si="8"/>
        <v>621.79999999999995</v>
      </c>
      <c r="L26" s="72">
        <f t="shared" si="9"/>
        <v>622.92000000000007</v>
      </c>
      <c r="N26" s="12" t="s">
        <v>12</v>
      </c>
      <c r="O26" s="12">
        <v>621.9</v>
      </c>
      <c r="P26" s="12">
        <v>624</v>
      </c>
      <c r="Q26" s="12" t="s">
        <v>12</v>
      </c>
      <c r="R26" s="12">
        <v>619.20000000000005</v>
      </c>
      <c r="S26" s="12">
        <v>623.79999999999995</v>
      </c>
      <c r="T26" s="12">
        <v>618.70000000000005</v>
      </c>
      <c r="U26" s="12">
        <v>620.1</v>
      </c>
      <c r="V26" s="12" t="s">
        <v>12</v>
      </c>
      <c r="W26" s="12">
        <v>619.4</v>
      </c>
      <c r="X26" s="12" t="s">
        <v>12</v>
      </c>
      <c r="Y26" s="12" t="s">
        <v>12</v>
      </c>
      <c r="Z26" s="12" t="s">
        <v>12</v>
      </c>
      <c r="AA26" s="12">
        <v>617</v>
      </c>
      <c r="AB26" s="12">
        <v>614.9</v>
      </c>
      <c r="AC26" s="12" t="s">
        <v>12</v>
      </c>
      <c r="AD26" s="12">
        <v>621.29999999999995</v>
      </c>
      <c r="AE26" s="12">
        <v>616.20000000000005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621.1</v>
      </c>
      <c r="AK26" s="12" t="s">
        <v>12</v>
      </c>
      <c r="AL26" s="12">
        <v>621.6</v>
      </c>
      <c r="AM26" s="12">
        <v>621.20000000000005</v>
      </c>
      <c r="AN26" s="12" t="s">
        <v>12</v>
      </c>
      <c r="AO26" s="12" t="s">
        <v>12</v>
      </c>
      <c r="AP26" s="12">
        <v>618.79999999999995</v>
      </c>
      <c r="AQ26" s="12">
        <v>620.70000000000005</v>
      </c>
      <c r="AR26" s="12" t="s">
        <v>12</v>
      </c>
      <c r="AS26" s="12" t="s">
        <v>12</v>
      </c>
      <c r="AT26" s="12">
        <v>621.79999999999995</v>
      </c>
      <c r="AU26" s="12">
        <v>621.4</v>
      </c>
      <c r="AV26" s="12" t="s">
        <v>12</v>
      </c>
      <c r="AW26" s="12" t="s">
        <v>12</v>
      </c>
      <c r="AX26" s="12">
        <v>619.20000000000005</v>
      </c>
      <c r="AY26" s="12">
        <v>623.1</v>
      </c>
      <c r="AZ26" s="12">
        <v>621.1</v>
      </c>
      <c r="BA26" s="12" t="s">
        <v>12</v>
      </c>
      <c r="BB26" s="12">
        <v>614.1</v>
      </c>
      <c r="BC26" s="12" t="s">
        <v>12</v>
      </c>
      <c r="BD26" s="12">
        <v>615.20000000000005</v>
      </c>
      <c r="BE26" s="12" t="s">
        <v>12</v>
      </c>
      <c r="BF26" s="12" t="s">
        <v>12</v>
      </c>
      <c r="BG26" s="12" t="s">
        <v>12</v>
      </c>
      <c r="BH26" s="12">
        <v>616.6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>
        <v>616.4</v>
      </c>
      <c r="BN26" s="12">
        <v>616.9</v>
      </c>
      <c r="BO26" s="12" t="s">
        <v>12</v>
      </c>
      <c r="BP26" s="12" t="s">
        <v>12</v>
      </c>
      <c r="BQ26" s="12" t="s">
        <v>12</v>
      </c>
      <c r="BR26" s="12">
        <v>620.70000000000005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77</v>
      </c>
      <c r="E27" s="12">
        <f t="shared" si="2"/>
        <v>4</v>
      </c>
      <c r="F27" s="12">
        <f t="shared" si="3"/>
        <v>4</v>
      </c>
      <c r="G27" s="71">
        <f t="shared" si="4"/>
        <v>625.20000000000005</v>
      </c>
      <c r="H27" s="71">
        <f t="shared" si="5"/>
        <v>625.20000000000005</v>
      </c>
      <c r="I27" s="71">
        <f t="shared" si="6"/>
        <v>622.29999999999995</v>
      </c>
      <c r="J27" s="71">
        <f t="shared" si="7"/>
        <v>621.6</v>
      </c>
      <c r="K27" s="71" t="str">
        <f t="shared" si="8"/>
        <v/>
      </c>
      <c r="L27" s="72">
        <f t="shared" si="9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>
        <v>621.6</v>
      </c>
      <c r="AM27" s="12">
        <v>625.20000000000005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>
        <v>622.29999999999995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71</v>
      </c>
      <c r="E28" s="12">
        <f t="shared" si="2"/>
        <v>11</v>
      </c>
      <c r="F28" s="12">
        <f t="shared" si="3"/>
        <v>5</v>
      </c>
      <c r="G28" s="71">
        <f t="shared" si="4"/>
        <v>632.9</v>
      </c>
      <c r="H28" s="71">
        <f t="shared" si="5"/>
        <v>632.20000000000005</v>
      </c>
      <c r="I28" s="71">
        <f t="shared" si="6"/>
        <v>632</v>
      </c>
      <c r="J28" s="71">
        <f t="shared" si="7"/>
        <v>629.9</v>
      </c>
      <c r="K28" s="71">
        <f t="shared" si="8"/>
        <v>629.79999999999995</v>
      </c>
      <c r="L28" s="72">
        <f t="shared" si="9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624.70000000000005</v>
      </c>
      <c r="S28" s="12">
        <v>624.1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629.79999999999995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626</v>
      </c>
      <c r="AM28" s="12">
        <v>629.9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>
        <v>628.9</v>
      </c>
      <c r="BB28" s="12" t="s">
        <v>12</v>
      </c>
      <c r="BC28" s="12" t="s">
        <v>12</v>
      </c>
      <c r="BD28" s="12">
        <v>625.29999999999995</v>
      </c>
      <c r="BE28" s="12">
        <v>632.9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632.20000000000005</v>
      </c>
      <c r="BN28" s="12">
        <v>625.1</v>
      </c>
      <c r="BO28" s="12" t="s">
        <v>12</v>
      </c>
      <c r="BP28" s="12" t="s">
        <v>12</v>
      </c>
      <c r="BQ28" s="12" t="s">
        <v>12</v>
      </c>
      <c r="BR28" s="12">
        <v>632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164</v>
      </c>
      <c r="E29" s="12">
        <f t="shared" si="2"/>
        <v>1</v>
      </c>
      <c r="F29" s="12">
        <f t="shared" si="3"/>
        <v>1</v>
      </c>
      <c r="G29" s="71">
        <f t="shared" si="4"/>
        <v>625.9</v>
      </c>
      <c r="H29" s="71" t="str">
        <f t="shared" si="5"/>
        <v/>
      </c>
      <c r="I29" s="71" t="str">
        <f t="shared" si="6"/>
        <v/>
      </c>
      <c r="J29" s="71" t="str">
        <f t="shared" si="7"/>
        <v/>
      </c>
      <c r="K29" s="71" t="str">
        <f t="shared" si="8"/>
        <v/>
      </c>
      <c r="L29" s="72">
        <f t="shared" si="9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>
        <v>625.9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64</v>
      </c>
      <c r="E30" s="12">
        <f t="shared" si="2"/>
        <v>8</v>
      </c>
      <c r="F30" s="12">
        <f t="shared" si="3"/>
        <v>5</v>
      </c>
      <c r="G30" s="71">
        <f t="shared" si="4"/>
        <v>631.20000000000005</v>
      </c>
      <c r="H30" s="71">
        <f t="shared" si="5"/>
        <v>629.20000000000005</v>
      </c>
      <c r="I30" s="71">
        <f t="shared" si="6"/>
        <v>628.4</v>
      </c>
      <c r="J30" s="71">
        <f t="shared" si="7"/>
        <v>627.79999999999995</v>
      </c>
      <c r="K30" s="71">
        <f t="shared" si="8"/>
        <v>626.29999999999995</v>
      </c>
      <c r="L30" s="72">
        <f t="shared" si="9"/>
        <v>628.58000000000015</v>
      </c>
      <c r="N30" s="12" t="s">
        <v>12</v>
      </c>
      <c r="O30" s="12" t="s">
        <v>12</v>
      </c>
      <c r="P30" s="12" t="s">
        <v>12</v>
      </c>
      <c r="Q30" s="12">
        <v>628.4</v>
      </c>
      <c r="R30" s="12">
        <v>618.9</v>
      </c>
      <c r="S30" s="12">
        <v>621.29999999999995</v>
      </c>
      <c r="T30" s="12" t="s">
        <v>12</v>
      </c>
      <c r="U30" s="12" t="s">
        <v>12</v>
      </c>
      <c r="V30" s="12">
        <v>626.29999999999995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631.20000000000005</v>
      </c>
      <c r="AM30" s="12">
        <v>629.20000000000005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627.79999999999995</v>
      </c>
      <c r="AS30" s="12">
        <v>624.79999999999995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69</v>
      </c>
      <c r="E31" s="12">
        <f t="shared" si="2"/>
        <v>6</v>
      </c>
      <c r="F31" s="12">
        <f t="shared" si="3"/>
        <v>5</v>
      </c>
      <c r="G31" s="71">
        <f t="shared" si="4"/>
        <v>626.5</v>
      </c>
      <c r="H31" s="71">
        <f t="shared" si="5"/>
        <v>621.79999999999995</v>
      </c>
      <c r="I31" s="71">
        <f t="shared" si="6"/>
        <v>620.9</v>
      </c>
      <c r="J31" s="71">
        <f t="shared" si="7"/>
        <v>619.79999999999995</v>
      </c>
      <c r="K31" s="71">
        <f t="shared" si="8"/>
        <v>616</v>
      </c>
      <c r="L31" s="72">
        <f t="shared" si="9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626.5</v>
      </c>
      <c r="AK31" s="12">
        <v>614.70000000000005</v>
      </c>
      <c r="AL31" s="12">
        <v>621.79999999999995</v>
      </c>
      <c r="AM31" s="12">
        <v>620.9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616</v>
      </c>
      <c r="BE31" s="12">
        <v>619.79999999999995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81</v>
      </c>
      <c r="E32" s="12">
        <f t="shared" si="2"/>
        <v>6</v>
      </c>
      <c r="F32" s="12">
        <f t="shared" si="3"/>
        <v>5</v>
      </c>
      <c r="G32" s="71">
        <f t="shared" si="4"/>
        <v>627.4</v>
      </c>
      <c r="H32" s="71">
        <f t="shared" si="5"/>
        <v>622.4</v>
      </c>
      <c r="I32" s="71">
        <f t="shared" si="6"/>
        <v>621.5</v>
      </c>
      <c r="J32" s="71">
        <f t="shared" si="7"/>
        <v>620.79999999999995</v>
      </c>
      <c r="K32" s="71">
        <f t="shared" si="8"/>
        <v>620</v>
      </c>
      <c r="L32" s="72">
        <f t="shared" si="9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>
        <v>627.4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620</v>
      </c>
      <c r="AK32" s="12" t="s">
        <v>12</v>
      </c>
      <c r="AL32" s="12">
        <v>622.4</v>
      </c>
      <c r="AM32" s="12">
        <v>621.5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620.79999999999995</v>
      </c>
      <c r="AS32" s="12">
        <v>616.6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63</v>
      </c>
      <c r="E33" s="12">
        <f t="shared" si="2"/>
        <v>14</v>
      </c>
      <c r="F33" s="12">
        <f t="shared" si="3"/>
        <v>5</v>
      </c>
      <c r="G33" s="71">
        <f t="shared" si="4"/>
        <v>630.9</v>
      </c>
      <c r="H33" s="71">
        <f t="shared" si="5"/>
        <v>630.5</v>
      </c>
      <c r="I33" s="71">
        <f t="shared" si="6"/>
        <v>629</v>
      </c>
      <c r="J33" s="71">
        <f t="shared" si="7"/>
        <v>627.20000000000005</v>
      </c>
      <c r="K33" s="71">
        <f t="shared" si="8"/>
        <v>627.1</v>
      </c>
      <c r="L33" s="72">
        <f t="shared" si="9"/>
        <v>628.94000000000005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622.6</v>
      </c>
      <c r="AH33" s="12">
        <v>624.4</v>
      </c>
      <c r="AI33" s="12" t="s">
        <v>12</v>
      </c>
      <c r="AJ33" s="12">
        <v>629</v>
      </c>
      <c r="AK33" s="12">
        <v>622.1</v>
      </c>
      <c r="AL33" s="12">
        <v>622.29999999999995</v>
      </c>
      <c r="AM33" s="12">
        <v>626.5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627.1</v>
      </c>
      <c r="AU33" s="12">
        <v>624.29999999999995</v>
      </c>
      <c r="AV33" s="12">
        <v>621.70000000000005</v>
      </c>
      <c r="AW33" s="12">
        <v>624.5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>
        <v>623.5</v>
      </c>
      <c r="BE33" s="12">
        <v>627.20000000000005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630.9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>
        <v>630.5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67</v>
      </c>
      <c r="E34" s="12">
        <f t="shared" si="2"/>
        <v>6</v>
      </c>
      <c r="F34" s="12">
        <f t="shared" si="3"/>
        <v>5</v>
      </c>
      <c r="G34" s="71">
        <f t="shared" si="4"/>
        <v>627.70000000000005</v>
      </c>
      <c r="H34" s="71">
        <f t="shared" si="5"/>
        <v>625.79999999999995</v>
      </c>
      <c r="I34" s="71">
        <f t="shared" si="6"/>
        <v>625.20000000000005</v>
      </c>
      <c r="J34" s="71">
        <f t="shared" si="7"/>
        <v>624.20000000000005</v>
      </c>
      <c r="K34" s="71">
        <f t="shared" si="8"/>
        <v>623.5</v>
      </c>
      <c r="L34" s="72">
        <f t="shared" si="9"/>
        <v>625.28</v>
      </c>
      <c r="N34" s="12" t="s">
        <v>12</v>
      </c>
      <c r="O34" s="12">
        <v>625.79999999999995</v>
      </c>
      <c r="P34" s="12">
        <v>624.20000000000005</v>
      </c>
      <c r="Q34" s="12" t="s">
        <v>12</v>
      </c>
      <c r="R34" s="12">
        <v>622.29999999999995</v>
      </c>
      <c r="S34" s="12">
        <v>623.5</v>
      </c>
      <c r="T34" s="12">
        <v>627.70000000000005</v>
      </c>
      <c r="U34" s="12">
        <v>625.20000000000005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179</v>
      </c>
      <c r="E35" s="12">
        <f t="shared" si="2"/>
        <v>1</v>
      </c>
      <c r="F35" s="12">
        <f t="shared" si="3"/>
        <v>1</v>
      </c>
      <c r="G35" s="71">
        <f t="shared" si="4"/>
        <v>625.1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75</v>
      </c>
      <c r="E36" s="12">
        <f t="shared" si="2"/>
        <v>19</v>
      </c>
      <c r="F36" s="12">
        <f t="shared" si="3"/>
        <v>5</v>
      </c>
      <c r="G36" s="71">
        <f t="shared" si="4"/>
        <v>627.79999999999995</v>
      </c>
      <c r="H36" s="71">
        <f t="shared" si="5"/>
        <v>626</v>
      </c>
      <c r="I36" s="71">
        <f t="shared" si="6"/>
        <v>625.1</v>
      </c>
      <c r="J36" s="71">
        <f t="shared" si="7"/>
        <v>625</v>
      </c>
      <c r="K36" s="71">
        <f t="shared" si="8"/>
        <v>624.9</v>
      </c>
      <c r="L36" s="72">
        <f t="shared" si="9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>
        <v>625</v>
      </c>
      <c r="U36" s="12">
        <v>624</v>
      </c>
      <c r="V36" s="12" t="s">
        <v>12</v>
      </c>
      <c r="W36" s="12">
        <v>624.79999999999995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>
        <v>621.9</v>
      </c>
      <c r="AC36" s="12" t="s">
        <v>12</v>
      </c>
      <c r="AD36" s="12">
        <v>621.9</v>
      </c>
      <c r="AE36" s="12" t="s">
        <v>12</v>
      </c>
      <c r="AF36" s="12" t="s">
        <v>12</v>
      </c>
      <c r="AG36" s="12">
        <v>621.1</v>
      </c>
      <c r="AH36" s="12">
        <v>618.70000000000005</v>
      </c>
      <c r="AI36" s="12" t="s">
        <v>12</v>
      </c>
      <c r="AJ36" s="12" t="s">
        <v>12</v>
      </c>
      <c r="AK36" s="12" t="s">
        <v>12</v>
      </c>
      <c r="AL36" s="12">
        <v>624.1</v>
      </c>
      <c r="AM36" s="12">
        <v>623.20000000000005</v>
      </c>
      <c r="AN36" s="12" t="s">
        <v>12</v>
      </c>
      <c r="AO36" s="12" t="s">
        <v>12</v>
      </c>
      <c r="AP36" s="12">
        <v>622.20000000000005</v>
      </c>
      <c r="AQ36" s="12">
        <v>619.5</v>
      </c>
      <c r="AR36" s="12" t="s">
        <v>12</v>
      </c>
      <c r="AS36" s="12" t="s">
        <v>12</v>
      </c>
      <c r="AT36" s="12">
        <v>626</v>
      </c>
      <c r="AU36" s="12">
        <v>620.70000000000005</v>
      </c>
      <c r="AV36" s="12" t="s">
        <v>12</v>
      </c>
      <c r="AW36" s="12" t="s">
        <v>12</v>
      </c>
      <c r="AX36" s="12">
        <v>627.79999999999995</v>
      </c>
      <c r="AY36" s="12">
        <v>624.9</v>
      </c>
      <c r="AZ36" s="12">
        <v>616.9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624.79999999999995</v>
      </c>
      <c r="BN36" s="12">
        <v>625.1</v>
      </c>
      <c r="BO36" s="12" t="s">
        <v>12</v>
      </c>
      <c r="BP36" s="12" t="s">
        <v>12</v>
      </c>
      <c r="BQ36" s="12" t="s">
        <v>12</v>
      </c>
      <c r="BR36" s="12">
        <v>616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78</v>
      </c>
      <c r="E37" s="12">
        <f t="shared" si="2"/>
        <v>18</v>
      </c>
      <c r="F37" s="12">
        <f t="shared" si="3"/>
        <v>5</v>
      </c>
      <c r="G37" s="71">
        <f t="shared" si="4"/>
        <v>626.79999999999995</v>
      </c>
      <c r="H37" s="71">
        <f t="shared" si="5"/>
        <v>626.5</v>
      </c>
      <c r="I37" s="71">
        <f t="shared" si="6"/>
        <v>626.29999999999995</v>
      </c>
      <c r="J37" s="71">
        <f t="shared" si="7"/>
        <v>625.9</v>
      </c>
      <c r="K37" s="71">
        <f t="shared" si="8"/>
        <v>625.6</v>
      </c>
      <c r="L37" s="72">
        <f t="shared" si="9"/>
        <v>626.22</v>
      </c>
      <c r="N37" s="12" t="s">
        <v>12</v>
      </c>
      <c r="O37" s="12">
        <v>626.29999999999995</v>
      </c>
      <c r="P37" s="12">
        <v>616.6</v>
      </c>
      <c r="Q37" s="12" t="s">
        <v>12</v>
      </c>
      <c r="R37" s="12">
        <v>622.79999999999995</v>
      </c>
      <c r="S37" s="12">
        <v>622.79999999999995</v>
      </c>
      <c r="T37" s="12">
        <v>621.1</v>
      </c>
      <c r="U37" s="12">
        <v>619.6</v>
      </c>
      <c r="V37" s="12" t="s">
        <v>12</v>
      </c>
      <c r="W37" s="12">
        <v>625.6</v>
      </c>
      <c r="X37" s="12" t="s">
        <v>12</v>
      </c>
      <c r="Y37" s="12" t="s">
        <v>12</v>
      </c>
      <c r="Z37" s="12" t="s">
        <v>12</v>
      </c>
      <c r="AA37" s="12">
        <v>622.29999999999995</v>
      </c>
      <c r="AB37" s="12" t="s">
        <v>12</v>
      </c>
      <c r="AC37" s="12" t="s">
        <v>12</v>
      </c>
      <c r="AD37" s="12">
        <v>625.9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>
        <v>624</v>
      </c>
      <c r="AK37" s="12">
        <v>626.79999999999995</v>
      </c>
      <c r="AL37" s="12">
        <v>624.79999999999995</v>
      </c>
      <c r="AM37" s="12">
        <v>624.6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>
        <v>626.5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622.4</v>
      </c>
      <c r="BL37" s="12" t="s">
        <v>12</v>
      </c>
      <c r="BM37" s="12">
        <v>623.5</v>
      </c>
      <c r="BN37" s="12">
        <v>623.29999999999995</v>
      </c>
      <c r="BO37" s="12" t="s">
        <v>12</v>
      </c>
      <c r="BP37" s="12" t="s">
        <v>12</v>
      </c>
      <c r="BQ37" s="12" t="s">
        <v>12</v>
      </c>
      <c r="BR37" s="12">
        <v>618.29999999999995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26</v>
      </c>
      <c r="E38" s="12" t="str">
        <f t="shared" si="2"/>
        <v/>
      </c>
      <c r="F38" s="12" t="str">
        <f t="shared" ref="F38:F41" si="10">_xlfn.IFS(E38="","",E38=1,1,E38=2,2,E38=3,3,E38=4,4,E38=5,5,E38&gt;5,5)</f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ref="L38:L41" si="11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  <row r="51" spans="1:76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</row>
    <row r="52" spans="1:76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</row>
    <row r="53" spans="1:76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</row>
  </sheetData>
  <sortState xmlns:xlrd2="http://schemas.microsoft.com/office/spreadsheetml/2017/richdata2" ref="A14:BX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X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A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79" ht="18.5" x14ac:dyDescent="0.45">
      <c r="B1" s="1" t="s">
        <v>0</v>
      </c>
    </row>
    <row r="2" spans="1:79" ht="18.5" x14ac:dyDescent="0.45">
      <c r="B2" s="1" t="s">
        <v>28</v>
      </c>
    </row>
    <row r="3" spans="1:79" x14ac:dyDescent="0.35">
      <c r="B3" s="2" t="str">
        <f>Summary!B2</f>
        <v>June 10, 2025</v>
      </c>
    </row>
    <row r="5" spans="1:79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9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9" x14ac:dyDescent="0.35">
      <c r="B7" s="100" t="s">
        <v>4</v>
      </c>
      <c r="C7" s="100"/>
      <c r="D7" s="100"/>
      <c r="E7" s="101"/>
      <c r="F7" s="6">
        <v>625</v>
      </c>
      <c r="I7" s="5"/>
    </row>
    <row r="10" spans="1:79" ht="18.5" x14ac:dyDescent="0.45">
      <c r="C10" s="7" t="s">
        <v>5</v>
      </c>
    </row>
    <row r="11" spans="1:7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12025</v>
      </c>
      <c r="BX11" s="64" t="s">
        <v>15</v>
      </c>
      <c r="BY11" s="64" t="s">
        <v>15</v>
      </c>
      <c r="BZ11" s="64" t="s">
        <v>15</v>
      </c>
      <c r="CA11" s="64" t="s">
        <v>15</v>
      </c>
    </row>
    <row r="12" spans="1:79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38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152</v>
      </c>
      <c r="BM12" s="64" t="s">
        <v>152</v>
      </c>
      <c r="BN12" s="64" t="s">
        <v>152</v>
      </c>
      <c r="BO12" s="64" t="s">
        <v>152</v>
      </c>
      <c r="BP12" s="64" t="s">
        <v>152</v>
      </c>
      <c r="BQ12" s="64" t="s">
        <v>152</v>
      </c>
      <c r="BR12" s="64" t="s">
        <v>152</v>
      </c>
      <c r="BS12" s="64" t="s">
        <v>40</v>
      </c>
      <c r="BT12" s="64" t="s">
        <v>40</v>
      </c>
      <c r="BU12" s="64" t="s">
        <v>40</v>
      </c>
      <c r="BV12" s="64" t="s">
        <v>41</v>
      </c>
      <c r="BW12" s="64" t="s">
        <v>41</v>
      </c>
      <c r="BX12" s="64" t="s">
        <v>16</v>
      </c>
      <c r="BY12" s="64" t="s">
        <v>16</v>
      </c>
      <c r="BZ12" s="64" t="s">
        <v>16</v>
      </c>
      <c r="CA12" s="64" t="s">
        <v>16</v>
      </c>
    </row>
    <row r="13" spans="1:79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51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124</v>
      </c>
      <c r="Z13" s="64" t="s">
        <v>125</v>
      </c>
      <c r="AA13" s="64" t="s">
        <v>57</v>
      </c>
      <c r="AB13" s="64" t="s">
        <v>49</v>
      </c>
      <c r="AC13" s="64" t="s">
        <v>59</v>
      </c>
      <c r="AD13" s="64" t="s">
        <v>60</v>
      </c>
      <c r="AE13" s="64" t="s">
        <v>57</v>
      </c>
      <c r="AF13" s="64" t="s">
        <v>58</v>
      </c>
      <c r="AG13" s="64" t="s">
        <v>61</v>
      </c>
      <c r="AH13" s="64" t="s">
        <v>61</v>
      </c>
      <c r="AI13" s="64" t="s">
        <v>58</v>
      </c>
      <c r="AJ13" s="64" t="s">
        <v>129</v>
      </c>
      <c r="AK13" s="64" t="s">
        <v>130</v>
      </c>
      <c r="AL13" s="64" t="s">
        <v>62</v>
      </c>
      <c r="AM13" s="64" t="s">
        <v>62</v>
      </c>
      <c r="AN13" s="64" t="s">
        <v>132</v>
      </c>
      <c r="AO13" s="64" t="s">
        <v>132</v>
      </c>
      <c r="AP13" s="64" t="s">
        <v>133</v>
      </c>
      <c r="AQ13" s="64" t="s">
        <v>133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134</v>
      </c>
      <c r="AY13" s="64" t="s">
        <v>134</v>
      </c>
      <c r="AZ13" s="64" t="s">
        <v>137</v>
      </c>
      <c r="BA13" s="64" t="s">
        <v>138</v>
      </c>
      <c r="BB13" s="64" t="s">
        <v>141</v>
      </c>
      <c r="BC13" s="64" t="s">
        <v>143</v>
      </c>
      <c r="BD13" s="64" t="s">
        <v>57</v>
      </c>
      <c r="BE13" s="64" t="s">
        <v>58</v>
      </c>
      <c r="BF13" s="64" t="s">
        <v>149</v>
      </c>
      <c r="BG13" s="64" t="s">
        <v>149</v>
      </c>
      <c r="BH13" s="64" t="s">
        <v>150</v>
      </c>
      <c r="BI13" s="64" t="s">
        <v>150</v>
      </c>
      <c r="BJ13" s="64" t="s">
        <v>50</v>
      </c>
      <c r="BK13" s="64" t="s">
        <v>157</v>
      </c>
      <c r="BL13" s="64" t="s">
        <v>155</v>
      </c>
      <c r="BM13" s="64" t="s">
        <v>82</v>
      </c>
      <c r="BN13" s="64" t="s">
        <v>155</v>
      </c>
      <c r="BO13" s="64" t="s">
        <v>167</v>
      </c>
      <c r="BP13" s="64" t="s">
        <v>158</v>
      </c>
      <c r="BQ13" s="64" t="s">
        <v>158</v>
      </c>
      <c r="BR13" s="64" t="s">
        <v>159</v>
      </c>
      <c r="BS13" s="64" t="s">
        <v>58</v>
      </c>
      <c r="BT13" s="64" t="s">
        <v>57</v>
      </c>
      <c r="BU13" s="64" t="s">
        <v>188</v>
      </c>
      <c r="BV13" s="64" t="s">
        <v>57</v>
      </c>
      <c r="BW13" s="64" t="s">
        <v>52</v>
      </c>
      <c r="BX13" s="64" t="s">
        <v>184</v>
      </c>
      <c r="BY13" s="64" t="s">
        <v>185</v>
      </c>
      <c r="BZ13" s="64" t="s">
        <v>186</v>
      </c>
      <c r="CA13" s="64" t="s">
        <v>187</v>
      </c>
    </row>
    <row r="14" spans="1:79" x14ac:dyDescent="0.35">
      <c r="A14" t="str">
        <f t="shared" ref="A14:A55" si="0">IF(D14="","",(RIGHT(D14,LEN(D14)-SEARCH(" ",D14,1))))</f>
        <v>Ayers</v>
      </c>
      <c r="B14" t="str">
        <f t="shared" ref="B14:B55" si="1">IF(D14="","",(LEFT(D14,SEARCH(" ",D14,1))))</f>
        <v xml:space="preserve">Gabrielle </v>
      </c>
      <c r="C14" s="12">
        <v>46</v>
      </c>
      <c r="D14" t="s">
        <v>166</v>
      </c>
      <c r="E14" s="12">
        <f t="shared" ref="E14:E45" si="2">IF(COUNT(N14:CA14)=0,"", COUNT(N14:CA14))</f>
        <v>1</v>
      </c>
      <c r="F14" s="12">
        <f t="shared" ref="F14:F55" si="3">_xlfn.IFS(E14="","",E14=1,1,E14=2,2,E14=3,3,E14=4,4,E14=5,5,E14&gt;5,5)</f>
        <v>1</v>
      </c>
      <c r="G14" s="71">
        <f t="shared" ref="G14:G45" si="4">IFERROR(LARGE((N14:CA14),1),"")</f>
        <v>625.20000000000005</v>
      </c>
      <c r="H14" s="71" t="str">
        <f t="shared" ref="H14:H45" si="5">IFERROR(LARGE((N14:CA14),2),"")</f>
        <v/>
      </c>
      <c r="I14" s="71" t="str">
        <f t="shared" ref="I14:I45" si="6">IFERROR(LARGE((N14:CA14),3),"")</f>
        <v/>
      </c>
      <c r="J14" s="71" t="str">
        <f t="shared" ref="J14:J45" si="7">IFERROR(LARGE((N14:CA14),4),"")</f>
        <v/>
      </c>
      <c r="K14" s="71" t="str">
        <f t="shared" ref="K14:K45" si="8">IFERROR(LARGE((N14:CA14),5),"")</f>
        <v/>
      </c>
      <c r="L14" s="72">
        <f t="shared" ref="L14:L55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>
        <v>625.20000000000005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</row>
    <row r="15" spans="1:79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98</v>
      </c>
      <c r="E15" s="12">
        <f t="shared" si="2"/>
        <v>7</v>
      </c>
      <c r="F15" s="12">
        <f t="shared" si="3"/>
        <v>5</v>
      </c>
      <c r="G15" s="71">
        <f t="shared" si="4"/>
        <v>628.70000000000005</v>
      </c>
      <c r="H15" s="71">
        <f t="shared" si="5"/>
        <v>628.4</v>
      </c>
      <c r="I15" s="71">
        <f t="shared" si="6"/>
        <v>626.9</v>
      </c>
      <c r="J15" s="71">
        <f t="shared" si="7"/>
        <v>626.79999999999995</v>
      </c>
      <c r="K15" s="71">
        <f t="shared" si="8"/>
        <v>625.1</v>
      </c>
      <c r="L15" s="72">
        <f t="shared" si="9"/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>
        <v>625.1</v>
      </c>
      <c r="S15" s="12">
        <v>628.4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>
        <v>620.4</v>
      </c>
      <c r="AM15" s="12">
        <v>624.5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>
        <v>626.79999999999995</v>
      </c>
      <c r="BQ15" s="12">
        <v>628.70000000000005</v>
      </c>
      <c r="BR15" s="12" t="s">
        <v>12</v>
      </c>
      <c r="BS15" s="12" t="s">
        <v>12</v>
      </c>
      <c r="BT15" s="12" t="s">
        <v>12</v>
      </c>
      <c r="BU15" s="12">
        <v>626.9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</row>
    <row r="16" spans="1:79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100</v>
      </c>
      <c r="E16" s="12">
        <f t="shared" si="2"/>
        <v>10</v>
      </c>
      <c r="F16" s="12">
        <f t="shared" si="3"/>
        <v>5</v>
      </c>
      <c r="G16" s="71">
        <f t="shared" si="4"/>
        <v>628.1</v>
      </c>
      <c r="H16" s="71">
        <f t="shared" si="5"/>
        <v>627.4</v>
      </c>
      <c r="I16" s="71">
        <f t="shared" si="6"/>
        <v>626.20000000000005</v>
      </c>
      <c r="J16" s="71">
        <f t="shared" si="7"/>
        <v>625.70000000000005</v>
      </c>
      <c r="K16" s="71">
        <f t="shared" si="8"/>
        <v>624.5</v>
      </c>
      <c r="L16" s="72">
        <f t="shared" si="9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625.70000000000005</v>
      </c>
      <c r="T16" s="12">
        <v>624.5</v>
      </c>
      <c r="U16" s="12">
        <v>616.70000000000005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623.6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624.1</v>
      </c>
      <c r="AK16" s="12" t="s">
        <v>12</v>
      </c>
      <c r="AL16" s="12">
        <v>626.20000000000005</v>
      </c>
      <c r="AM16" s="12">
        <v>627.4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>
        <v>628.1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620.79999999999995</v>
      </c>
      <c r="BQ16" s="12">
        <v>617.20000000000005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</row>
    <row r="17" spans="1:79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139</v>
      </c>
      <c r="E17" s="12">
        <f t="shared" si="2"/>
        <v>5</v>
      </c>
      <c r="F17" s="12">
        <f t="shared" si="3"/>
        <v>5</v>
      </c>
      <c r="G17" s="71">
        <f t="shared" si="4"/>
        <v>625.9</v>
      </c>
      <c r="H17" s="71">
        <f t="shared" si="5"/>
        <v>618.70000000000005</v>
      </c>
      <c r="I17" s="71">
        <f t="shared" si="6"/>
        <v>618.70000000000005</v>
      </c>
      <c r="J17" s="71">
        <f t="shared" si="7"/>
        <v>617.29999999999995</v>
      </c>
      <c r="K17" s="71">
        <f t="shared" si="8"/>
        <v>610.20000000000005</v>
      </c>
      <c r="L17" s="72">
        <f t="shared" si="9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625.9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610.20000000000005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617.29999999999995</v>
      </c>
      <c r="BQ17" s="12">
        <v>618.70000000000005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</row>
    <row r="18" spans="1:79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105</v>
      </c>
      <c r="E18" s="12">
        <f t="shared" si="2"/>
        <v>10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625.6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623</v>
      </c>
      <c r="AK18" s="12">
        <v>620.5</v>
      </c>
      <c r="AL18" s="12">
        <v>607.6</v>
      </c>
      <c r="AM18" s="12">
        <v>615.20000000000005</v>
      </c>
      <c r="AN18" s="12">
        <v>621.1</v>
      </c>
      <c r="AO18" s="12">
        <v>615.4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611.29999999999995</v>
      </c>
      <c r="BA18" s="12">
        <v>620.6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612.9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</row>
    <row r="19" spans="1:79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89</v>
      </c>
      <c r="E19" s="12">
        <f t="shared" si="2"/>
        <v>4</v>
      </c>
      <c r="F19" s="12">
        <f t="shared" si="3"/>
        <v>4</v>
      </c>
      <c r="G19" s="71">
        <f t="shared" si="4"/>
        <v>624.79999999999995</v>
      </c>
      <c r="H19" s="71">
        <f t="shared" si="5"/>
        <v>624.4</v>
      </c>
      <c r="I19" s="71">
        <f t="shared" si="6"/>
        <v>621.70000000000005</v>
      </c>
      <c r="J19" s="71">
        <f t="shared" si="7"/>
        <v>619.5</v>
      </c>
      <c r="K19" s="71" t="str">
        <f t="shared" si="8"/>
        <v/>
      </c>
      <c r="L19" s="72">
        <f t="shared" si="9"/>
        <v>622.59999999999991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624.4</v>
      </c>
      <c r="S19" s="12">
        <v>624.79999999999995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>
        <v>621.70000000000005</v>
      </c>
      <c r="AH19" s="12">
        <v>619.5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</row>
    <row r="20" spans="1:79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147</v>
      </c>
      <c r="E20" s="12">
        <f t="shared" si="2"/>
        <v>4</v>
      </c>
      <c r="F20" s="12">
        <f t="shared" si="3"/>
        <v>4</v>
      </c>
      <c r="G20" s="71">
        <f t="shared" si="4"/>
        <v>628.79999999999995</v>
      </c>
      <c r="H20" s="71">
        <f t="shared" si="5"/>
        <v>625.20000000000005</v>
      </c>
      <c r="I20" s="71">
        <f t="shared" si="6"/>
        <v>624.70000000000005</v>
      </c>
      <c r="J20" s="71">
        <f t="shared" si="7"/>
        <v>624.70000000000005</v>
      </c>
      <c r="K20" s="71" t="str">
        <f t="shared" si="8"/>
        <v/>
      </c>
      <c r="L20" s="72">
        <f t="shared" si="9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>
        <v>625.20000000000005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624.70000000000005</v>
      </c>
      <c r="BP20" s="12">
        <v>624.70000000000005</v>
      </c>
      <c r="BQ20" s="12">
        <v>628.79999999999995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</row>
    <row r="21" spans="1:79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90</v>
      </c>
      <c r="E21" s="12">
        <f t="shared" si="2"/>
        <v>10</v>
      </c>
      <c r="F21" s="12">
        <f t="shared" si="3"/>
        <v>5</v>
      </c>
      <c r="G21" s="71">
        <f t="shared" si="4"/>
        <v>627.4</v>
      </c>
      <c r="H21" s="71">
        <f t="shared" si="5"/>
        <v>626.4</v>
      </c>
      <c r="I21" s="71">
        <f t="shared" si="6"/>
        <v>624.70000000000005</v>
      </c>
      <c r="J21" s="71">
        <f t="shared" si="7"/>
        <v>624.20000000000005</v>
      </c>
      <c r="K21" s="71">
        <f t="shared" si="8"/>
        <v>622.1</v>
      </c>
      <c r="L21" s="72">
        <f t="shared" si="9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617.20000000000005</v>
      </c>
      <c r="S21" s="12">
        <v>626.4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622.1</v>
      </c>
      <c r="AK21" s="12">
        <v>624.20000000000005</v>
      </c>
      <c r="AL21" s="12">
        <v>627.4</v>
      </c>
      <c r="AM21" s="12">
        <v>624.70000000000005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>
        <v>620</v>
      </c>
      <c r="BG21" s="12">
        <v>622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619</v>
      </c>
      <c r="BQ21" s="12">
        <v>621.20000000000005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</row>
    <row r="22" spans="1:79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95</v>
      </c>
      <c r="E22" s="12">
        <f t="shared" si="2"/>
        <v>3</v>
      </c>
      <c r="F22" s="12">
        <f t="shared" si="3"/>
        <v>3</v>
      </c>
      <c r="G22" s="71">
        <f t="shared" si="4"/>
        <v>627.70000000000005</v>
      </c>
      <c r="H22" s="71">
        <f t="shared" si="5"/>
        <v>626.9</v>
      </c>
      <c r="I22" s="71">
        <f t="shared" si="6"/>
        <v>619.70000000000005</v>
      </c>
      <c r="J22" s="71" t="str">
        <f t="shared" si="7"/>
        <v/>
      </c>
      <c r="K22" s="71" t="str">
        <f t="shared" si="8"/>
        <v/>
      </c>
      <c r="L22" s="72">
        <f t="shared" si="9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626.9</v>
      </c>
      <c r="S22" s="12">
        <v>619.70000000000005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>
        <v>627.70000000000005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</row>
    <row r="23" spans="1:79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104</v>
      </c>
      <c r="E23" s="12">
        <f t="shared" si="2"/>
        <v>6</v>
      </c>
      <c r="F23" s="12">
        <f t="shared" si="3"/>
        <v>5</v>
      </c>
      <c r="G23" s="71">
        <f t="shared" si="4"/>
        <v>621.1</v>
      </c>
      <c r="H23" s="71">
        <f t="shared" si="5"/>
        <v>620.1</v>
      </c>
      <c r="I23" s="71">
        <f t="shared" si="6"/>
        <v>619.29999999999995</v>
      </c>
      <c r="J23" s="71">
        <f t="shared" si="7"/>
        <v>618.6</v>
      </c>
      <c r="K23" s="71">
        <f t="shared" si="8"/>
        <v>617</v>
      </c>
      <c r="L23" s="72">
        <f t="shared" si="9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620.1</v>
      </c>
      <c r="U23" s="12">
        <v>619.29999999999995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>
        <v>618.6</v>
      </c>
      <c r="AM23" s="12">
        <v>613.70000000000005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>
        <v>617</v>
      </c>
      <c r="BQ23" s="12">
        <v>621.1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</row>
    <row r="24" spans="1:79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119</v>
      </c>
      <c r="E24" s="12">
        <f t="shared" si="2"/>
        <v>4</v>
      </c>
      <c r="F24" s="12">
        <f t="shared" si="3"/>
        <v>4</v>
      </c>
      <c r="G24" s="71">
        <f t="shared" si="4"/>
        <v>625.9</v>
      </c>
      <c r="H24" s="71">
        <f t="shared" si="5"/>
        <v>625.5</v>
      </c>
      <c r="I24" s="71">
        <f t="shared" si="6"/>
        <v>620.29999999999995</v>
      </c>
      <c r="J24" s="71">
        <f t="shared" si="7"/>
        <v>618.1</v>
      </c>
      <c r="K24" s="71" t="str">
        <f t="shared" si="8"/>
        <v/>
      </c>
      <c r="L24" s="72">
        <f t="shared" si="9"/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625.5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625.9</v>
      </c>
      <c r="BQ24" s="12">
        <v>618.1</v>
      </c>
      <c r="BR24" s="12" t="s">
        <v>12</v>
      </c>
      <c r="BS24" s="12">
        <v>620.29999999999995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</row>
    <row r="25" spans="1:79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165</v>
      </c>
      <c r="E25" s="12">
        <f t="shared" si="2"/>
        <v>1</v>
      </c>
      <c r="F25" s="12">
        <f t="shared" si="3"/>
        <v>1</v>
      </c>
      <c r="G25" s="71">
        <f t="shared" si="4"/>
        <v>625.5</v>
      </c>
      <c r="H25" s="71" t="str">
        <f t="shared" si="5"/>
        <v/>
      </c>
      <c r="I25" s="71" t="str">
        <f t="shared" si="6"/>
        <v/>
      </c>
      <c r="J25" s="71" t="str">
        <f t="shared" si="7"/>
        <v/>
      </c>
      <c r="K25" s="71" t="str">
        <f t="shared" si="8"/>
        <v/>
      </c>
      <c r="L25" s="72">
        <f t="shared" si="9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>
        <v>625.5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</row>
    <row r="26" spans="1:79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123</v>
      </c>
      <c r="E26" s="12">
        <f t="shared" si="2"/>
        <v>4</v>
      </c>
      <c r="F26" s="12">
        <f t="shared" si="3"/>
        <v>4</v>
      </c>
      <c r="G26" s="71">
        <f t="shared" si="4"/>
        <v>627.79999999999995</v>
      </c>
      <c r="H26" s="71">
        <f t="shared" si="5"/>
        <v>621.79999999999995</v>
      </c>
      <c r="I26" s="71">
        <f t="shared" si="6"/>
        <v>621.1</v>
      </c>
      <c r="J26" s="71">
        <f t="shared" si="7"/>
        <v>616.5</v>
      </c>
      <c r="K26" s="71" t="str">
        <f t="shared" si="8"/>
        <v/>
      </c>
      <c r="L26" s="72">
        <f t="shared" si="9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627.79999999999995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>
        <v>621.1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616.5</v>
      </c>
      <c r="BQ26" s="12">
        <v>621.79999999999995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</row>
    <row r="27" spans="1:79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94</v>
      </c>
      <c r="E27" s="12">
        <f t="shared" si="2"/>
        <v>8</v>
      </c>
      <c r="F27" s="12">
        <f t="shared" si="3"/>
        <v>5</v>
      </c>
      <c r="G27" s="71">
        <f t="shared" si="4"/>
        <v>626</v>
      </c>
      <c r="H27" s="71">
        <f t="shared" si="5"/>
        <v>624.29999999999995</v>
      </c>
      <c r="I27" s="71">
        <f t="shared" si="6"/>
        <v>624.20000000000005</v>
      </c>
      <c r="J27" s="71">
        <f t="shared" si="7"/>
        <v>623</v>
      </c>
      <c r="K27" s="71">
        <f t="shared" si="8"/>
        <v>622.79999999999995</v>
      </c>
      <c r="L27" s="72">
        <f t="shared" si="9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622.79999999999995</v>
      </c>
      <c r="S27" s="12">
        <v>624.29999999999995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622.20000000000005</v>
      </c>
      <c r="AM27" s="12">
        <v>626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>
        <v>613.1</v>
      </c>
      <c r="BC27" s="12">
        <v>624.20000000000005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615.79999999999995</v>
      </c>
      <c r="BQ27" s="12">
        <v>623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</row>
    <row r="28" spans="1:79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88</v>
      </c>
      <c r="E28" s="12">
        <f t="shared" si="2"/>
        <v>20</v>
      </c>
      <c r="F28" s="12">
        <f t="shared" si="3"/>
        <v>5</v>
      </c>
      <c r="G28" s="71">
        <f t="shared" si="4"/>
        <v>626.9</v>
      </c>
      <c r="H28" s="71">
        <f t="shared" si="5"/>
        <v>626.79999999999995</v>
      </c>
      <c r="I28" s="71">
        <f t="shared" si="6"/>
        <v>625.9</v>
      </c>
      <c r="J28" s="71">
        <f t="shared" si="7"/>
        <v>625.70000000000005</v>
      </c>
      <c r="K28" s="71">
        <f t="shared" si="8"/>
        <v>625.4</v>
      </c>
      <c r="L28" s="72">
        <f t="shared" si="9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620</v>
      </c>
      <c r="S28" s="12">
        <v>624.1</v>
      </c>
      <c r="T28" s="12">
        <v>622.29999999999995</v>
      </c>
      <c r="U28" s="12">
        <v>626.79999999999995</v>
      </c>
      <c r="V28" s="12" t="s">
        <v>12</v>
      </c>
      <c r="W28" s="12" t="s">
        <v>12</v>
      </c>
      <c r="X28" s="12" t="s">
        <v>12</v>
      </c>
      <c r="Y28" s="12">
        <v>621.29999999999995</v>
      </c>
      <c r="Z28" s="12">
        <v>622.20000000000005</v>
      </c>
      <c r="AA28" s="12" t="s">
        <v>12</v>
      </c>
      <c r="AB28" s="12">
        <v>624.1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625.4</v>
      </c>
      <c r="AH28" s="12">
        <v>618.5</v>
      </c>
      <c r="AI28" s="12">
        <v>625.9</v>
      </c>
      <c r="AJ28" s="12">
        <v>623.20000000000005</v>
      </c>
      <c r="AK28" s="12">
        <v>626.9</v>
      </c>
      <c r="AL28" s="12">
        <v>617.6</v>
      </c>
      <c r="AM28" s="12">
        <v>625.70000000000005</v>
      </c>
      <c r="AN28" s="12">
        <v>611.6</v>
      </c>
      <c r="AO28" s="12">
        <v>616.70000000000005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617.79999999999995</v>
      </c>
      <c r="AW28" s="12">
        <v>621.5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621.29999999999995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620.1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</row>
    <row r="29" spans="1:79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96</v>
      </c>
      <c r="E29" s="12">
        <f t="shared" si="2"/>
        <v>7</v>
      </c>
      <c r="F29" s="12">
        <f t="shared" si="3"/>
        <v>5</v>
      </c>
      <c r="G29" s="71">
        <f t="shared" si="4"/>
        <v>627.4</v>
      </c>
      <c r="H29" s="71">
        <f t="shared" si="5"/>
        <v>624.1</v>
      </c>
      <c r="I29" s="71">
        <f t="shared" si="6"/>
        <v>623.4</v>
      </c>
      <c r="J29" s="71">
        <f t="shared" si="7"/>
        <v>622.5</v>
      </c>
      <c r="K29" s="71">
        <f t="shared" si="8"/>
        <v>621.5</v>
      </c>
      <c r="L29" s="72">
        <f t="shared" si="9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621.1</v>
      </c>
      <c r="S29" s="12">
        <v>623.4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624.1</v>
      </c>
      <c r="AM29" s="12">
        <v>617.4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622.5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627.4</v>
      </c>
      <c r="BQ29" s="12">
        <v>621.5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</row>
    <row r="30" spans="1:79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91</v>
      </c>
      <c r="E30" s="12">
        <f t="shared" si="2"/>
        <v>1</v>
      </c>
      <c r="F30" s="12">
        <f t="shared" si="3"/>
        <v>1</v>
      </c>
      <c r="G30" s="71">
        <f t="shared" si="4"/>
        <v>627.4</v>
      </c>
      <c r="H30" s="71" t="str">
        <f t="shared" si="5"/>
        <v/>
      </c>
      <c r="I30" s="71" t="str">
        <f t="shared" si="6"/>
        <v/>
      </c>
      <c r="J30" s="71" t="str">
        <f t="shared" si="7"/>
        <v/>
      </c>
      <c r="K30" s="71" t="str">
        <f t="shared" si="8"/>
        <v/>
      </c>
      <c r="L30" s="72">
        <f t="shared" si="9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>
        <v>627.4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</row>
    <row r="31" spans="1:79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103</v>
      </c>
      <c r="E31" s="12">
        <f t="shared" si="2"/>
        <v>10</v>
      </c>
      <c r="F31" s="12">
        <f t="shared" si="3"/>
        <v>5</v>
      </c>
      <c r="G31" s="71">
        <f t="shared" si="4"/>
        <v>628.5</v>
      </c>
      <c r="H31" s="71">
        <f t="shared" si="5"/>
        <v>627.1</v>
      </c>
      <c r="I31" s="71">
        <f t="shared" si="6"/>
        <v>627.1</v>
      </c>
      <c r="J31" s="71">
        <f t="shared" si="7"/>
        <v>625.79999999999995</v>
      </c>
      <c r="K31" s="71">
        <f t="shared" si="8"/>
        <v>624.70000000000005</v>
      </c>
      <c r="L31" s="72">
        <f t="shared" si="9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625.79999999999995</v>
      </c>
      <c r="U31" s="12">
        <v>628.5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>
        <v>624.70000000000005</v>
      </c>
      <c r="AM31" s="12">
        <v>621.20000000000005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627.1</v>
      </c>
      <c r="AS31" s="12">
        <v>627.1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624.1</v>
      </c>
      <c r="BE31" s="12" t="s">
        <v>12</v>
      </c>
      <c r="BF31" s="12" t="s">
        <v>12</v>
      </c>
      <c r="BG31" s="12" t="s">
        <v>12</v>
      </c>
      <c r="BH31" s="12">
        <v>622</v>
      </c>
      <c r="BI31" s="12">
        <v>619.29999999999995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</row>
    <row r="32" spans="1:79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99</v>
      </c>
      <c r="E32" s="12">
        <f t="shared" si="2"/>
        <v>25</v>
      </c>
      <c r="F32" s="12">
        <f t="shared" si="3"/>
        <v>5</v>
      </c>
      <c r="G32" s="71">
        <f t="shared" si="4"/>
        <v>632.29999999999995</v>
      </c>
      <c r="H32" s="71">
        <f t="shared" si="5"/>
        <v>631</v>
      </c>
      <c r="I32" s="71">
        <f t="shared" si="6"/>
        <v>630.6</v>
      </c>
      <c r="J32" s="71">
        <f t="shared" si="7"/>
        <v>629.1</v>
      </c>
      <c r="K32" s="71">
        <f t="shared" si="8"/>
        <v>629</v>
      </c>
      <c r="L32" s="72">
        <f t="shared" si="9"/>
        <v>630.4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625.70000000000005</v>
      </c>
      <c r="S32" s="12">
        <v>630.6</v>
      </c>
      <c r="T32" s="12">
        <v>617.70000000000005</v>
      </c>
      <c r="U32" s="12">
        <v>624.6</v>
      </c>
      <c r="V32" s="12" t="s">
        <v>12</v>
      </c>
      <c r="W32" s="12" t="s">
        <v>12</v>
      </c>
      <c r="X32" s="12">
        <v>631</v>
      </c>
      <c r="Y32" s="12" t="s">
        <v>12</v>
      </c>
      <c r="Z32" s="12" t="s">
        <v>12</v>
      </c>
      <c r="AA32" s="12" t="s">
        <v>12</v>
      </c>
      <c r="AB32" s="12">
        <v>620.29999999999995</v>
      </c>
      <c r="AC32" s="12" t="s">
        <v>12</v>
      </c>
      <c r="AD32" s="12">
        <v>624.29999999999995</v>
      </c>
      <c r="AE32" s="12" t="s">
        <v>12</v>
      </c>
      <c r="AF32" s="12" t="s">
        <v>12</v>
      </c>
      <c r="AG32" s="12">
        <v>626.70000000000005</v>
      </c>
      <c r="AH32" s="12">
        <v>629</v>
      </c>
      <c r="AI32" s="12">
        <v>626.9</v>
      </c>
      <c r="AJ32" s="12">
        <v>623.70000000000005</v>
      </c>
      <c r="AK32" s="12">
        <v>629.1</v>
      </c>
      <c r="AL32" s="12">
        <v>623</v>
      </c>
      <c r="AM32" s="12">
        <v>623.1</v>
      </c>
      <c r="AN32" s="12" t="s">
        <v>12</v>
      </c>
      <c r="AO32" s="12" t="s">
        <v>12</v>
      </c>
      <c r="AP32" s="12">
        <v>622.9</v>
      </c>
      <c r="AQ32" s="12">
        <v>620.70000000000005</v>
      </c>
      <c r="AR32" s="12" t="s">
        <v>12</v>
      </c>
      <c r="AS32" s="12" t="s">
        <v>12</v>
      </c>
      <c r="AT32" s="12">
        <v>612.70000000000005</v>
      </c>
      <c r="AU32" s="12">
        <v>622.9</v>
      </c>
      <c r="AV32" s="12" t="s">
        <v>12</v>
      </c>
      <c r="AW32" s="12" t="s">
        <v>12</v>
      </c>
      <c r="AX32" s="12">
        <v>625.4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>
        <v>632.29999999999995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619.29999999999995</v>
      </c>
      <c r="BQ32" s="12">
        <v>622.6</v>
      </c>
      <c r="BR32" s="12" t="s">
        <v>12</v>
      </c>
      <c r="BS32" s="12" t="s">
        <v>12</v>
      </c>
      <c r="BT32" s="12" t="s">
        <v>12</v>
      </c>
      <c r="BU32" s="12">
        <v>620.29999999999995</v>
      </c>
      <c r="BV32" s="12" t="s">
        <v>12</v>
      </c>
      <c r="BW32" s="12">
        <v>625.5</v>
      </c>
      <c r="BX32" s="12" t="s">
        <v>12</v>
      </c>
      <c r="BY32" s="12" t="s">
        <v>12</v>
      </c>
      <c r="BZ32" s="12" t="s">
        <v>12</v>
      </c>
      <c r="CA32" s="12" t="s">
        <v>12</v>
      </c>
    </row>
    <row r="33" spans="1:79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102</v>
      </c>
      <c r="E33" s="12">
        <f t="shared" si="2"/>
        <v>21</v>
      </c>
      <c r="F33" s="12">
        <f t="shared" si="3"/>
        <v>5</v>
      </c>
      <c r="G33" s="71">
        <f t="shared" si="4"/>
        <v>631.4</v>
      </c>
      <c r="H33" s="71">
        <f t="shared" si="5"/>
        <v>631.1</v>
      </c>
      <c r="I33" s="71">
        <f t="shared" si="6"/>
        <v>630.9</v>
      </c>
      <c r="J33" s="71">
        <f t="shared" si="7"/>
        <v>630.4</v>
      </c>
      <c r="K33" s="71">
        <f t="shared" si="8"/>
        <v>628.20000000000005</v>
      </c>
      <c r="L33" s="72">
        <f t="shared" si="9"/>
        <v>630.4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618.9</v>
      </c>
      <c r="S33" s="12">
        <v>616.29999999999995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>
        <v>622.5</v>
      </c>
      <c r="Y33" s="12" t="s">
        <v>12</v>
      </c>
      <c r="Z33" s="12" t="s">
        <v>12</v>
      </c>
      <c r="AA33" s="12" t="s">
        <v>12</v>
      </c>
      <c r="AB33" s="12">
        <v>619.1</v>
      </c>
      <c r="AC33" s="12" t="s">
        <v>12</v>
      </c>
      <c r="AD33" s="12" t="s">
        <v>12</v>
      </c>
      <c r="AE33" s="12" t="s">
        <v>12</v>
      </c>
      <c r="AF33" s="12">
        <v>625</v>
      </c>
      <c r="AG33" s="12" t="s">
        <v>12</v>
      </c>
      <c r="AH33" s="12" t="s">
        <v>12</v>
      </c>
      <c r="AI33" s="12">
        <v>627.9</v>
      </c>
      <c r="AJ33" s="12" t="s">
        <v>12</v>
      </c>
      <c r="AK33" s="12" t="s">
        <v>12</v>
      </c>
      <c r="AL33" s="12">
        <v>624.20000000000005</v>
      </c>
      <c r="AM33" s="12">
        <v>622.9</v>
      </c>
      <c r="AN33" s="12" t="s">
        <v>12</v>
      </c>
      <c r="AO33" s="12" t="s">
        <v>12</v>
      </c>
      <c r="AP33" s="12">
        <v>626.6</v>
      </c>
      <c r="AQ33" s="12">
        <v>626.20000000000005</v>
      </c>
      <c r="AR33" s="12" t="s">
        <v>12</v>
      </c>
      <c r="AS33" s="12" t="s">
        <v>12</v>
      </c>
      <c r="AT33" s="12">
        <v>626.9</v>
      </c>
      <c r="AU33" s="12">
        <v>630.4</v>
      </c>
      <c r="AV33" s="12" t="s">
        <v>12</v>
      </c>
      <c r="AW33" s="12" t="s">
        <v>12</v>
      </c>
      <c r="AX33" s="12">
        <v>630.9</v>
      </c>
      <c r="AY33" s="12">
        <v>631.4</v>
      </c>
      <c r="AZ33" s="12">
        <v>624.20000000000005</v>
      </c>
      <c r="BA33" s="12">
        <v>628.20000000000005</v>
      </c>
      <c r="BB33" s="12">
        <v>607.6</v>
      </c>
      <c r="BC33" s="12" t="s">
        <v>12</v>
      </c>
      <c r="BD33" s="12" t="s">
        <v>12</v>
      </c>
      <c r="BE33" s="12">
        <v>625.70000000000005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>
        <v>623.70000000000005</v>
      </c>
      <c r="BQ33" s="12">
        <v>631.1</v>
      </c>
      <c r="BR33" s="12" t="s">
        <v>12</v>
      </c>
      <c r="BS33" s="12" t="s">
        <v>12</v>
      </c>
      <c r="BT33" s="12" t="s">
        <v>12</v>
      </c>
      <c r="BU33" s="12">
        <v>627.5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</row>
    <row r="34" spans="1:79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144</v>
      </c>
      <c r="E34" s="12">
        <f t="shared" si="2"/>
        <v>1</v>
      </c>
      <c r="F34" s="12">
        <f t="shared" si="3"/>
        <v>1</v>
      </c>
      <c r="G34" s="71">
        <f t="shared" si="4"/>
        <v>628.79999999999995</v>
      </c>
      <c r="H34" s="71" t="str">
        <f t="shared" si="5"/>
        <v/>
      </c>
      <c r="I34" s="71" t="str">
        <f t="shared" si="6"/>
        <v/>
      </c>
      <c r="J34" s="71" t="str">
        <f t="shared" si="7"/>
        <v/>
      </c>
      <c r="K34" s="71" t="str">
        <f t="shared" si="8"/>
        <v/>
      </c>
      <c r="L34" s="72">
        <f t="shared" si="9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628.79999999999995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</row>
    <row r="35" spans="1:79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85</v>
      </c>
      <c r="E35" s="12">
        <f t="shared" si="2"/>
        <v>8</v>
      </c>
      <c r="F35" s="12">
        <f t="shared" si="3"/>
        <v>5</v>
      </c>
      <c r="G35" s="71">
        <f t="shared" si="4"/>
        <v>632.6</v>
      </c>
      <c r="H35" s="71">
        <f t="shared" si="5"/>
        <v>632</v>
      </c>
      <c r="I35" s="71">
        <f t="shared" si="6"/>
        <v>631.4</v>
      </c>
      <c r="J35" s="71">
        <f t="shared" si="7"/>
        <v>631.1</v>
      </c>
      <c r="K35" s="71">
        <f t="shared" si="8"/>
        <v>630.5</v>
      </c>
      <c r="L35" s="72">
        <f t="shared" si="9"/>
        <v>631.52</v>
      </c>
      <c r="N35" s="12" t="s">
        <v>12</v>
      </c>
      <c r="O35" s="12" t="s">
        <v>12</v>
      </c>
      <c r="P35" s="12" t="s">
        <v>12</v>
      </c>
      <c r="Q35" s="12">
        <v>632</v>
      </c>
      <c r="R35" s="12">
        <v>630.5</v>
      </c>
      <c r="S35" s="12">
        <v>632.6</v>
      </c>
      <c r="T35" s="12" t="s">
        <v>12</v>
      </c>
      <c r="U35" s="12" t="s">
        <v>12</v>
      </c>
      <c r="V35" s="12">
        <v>631.4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>
        <v>628.79999999999995</v>
      </c>
      <c r="BG35" s="12">
        <v>626.1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>
        <v>627.29999999999995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>
        <v>631.1</v>
      </c>
      <c r="BX35" s="12" t="s">
        <v>12</v>
      </c>
      <c r="BY35" s="12" t="s">
        <v>12</v>
      </c>
      <c r="BZ35" s="12" t="s">
        <v>12</v>
      </c>
      <c r="CA35" s="12" t="s">
        <v>12</v>
      </c>
    </row>
    <row r="36" spans="1:79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106</v>
      </c>
      <c r="E36" s="12">
        <f t="shared" si="2"/>
        <v>4</v>
      </c>
      <c r="F36" s="12">
        <f t="shared" si="3"/>
        <v>4</v>
      </c>
      <c r="G36" s="71">
        <f t="shared" si="4"/>
        <v>624.79999999999995</v>
      </c>
      <c r="H36" s="71">
        <f t="shared" si="5"/>
        <v>623.4</v>
      </c>
      <c r="I36" s="71">
        <f t="shared" si="6"/>
        <v>622.29999999999995</v>
      </c>
      <c r="J36" s="71">
        <f t="shared" si="7"/>
        <v>616.1</v>
      </c>
      <c r="K36" s="71" t="str">
        <f t="shared" si="8"/>
        <v/>
      </c>
      <c r="L36" s="72">
        <f t="shared" si="9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624.79999999999995</v>
      </c>
      <c r="S36" s="12">
        <v>622.29999999999995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616.1</v>
      </c>
      <c r="BQ36" s="12">
        <v>623.4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</row>
    <row r="37" spans="1:79" x14ac:dyDescent="0.35">
      <c r="A37" t="str">
        <f t="shared" si="0"/>
        <v>Ossi</v>
      </c>
      <c r="B37" t="str">
        <f t="shared" si="1"/>
        <v xml:space="preserve">Cecelia </v>
      </c>
      <c r="C37" s="12">
        <v>47</v>
      </c>
      <c r="D37" t="s">
        <v>115</v>
      </c>
      <c r="E37" s="12">
        <f t="shared" si="2"/>
        <v>2</v>
      </c>
      <c r="F37" s="12">
        <f t="shared" si="3"/>
        <v>2</v>
      </c>
      <c r="G37" s="71">
        <f t="shared" si="4"/>
        <v>630.79999999999995</v>
      </c>
      <c r="H37" s="71">
        <f t="shared" si="5"/>
        <v>628.20000000000005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629.5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>
        <v>628.20000000000005</v>
      </c>
      <c r="BT37" s="12" t="s">
        <v>12</v>
      </c>
      <c r="BU37" s="12" t="s">
        <v>12</v>
      </c>
      <c r="BV37" s="12">
        <v>630.79999999999995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</row>
    <row r="38" spans="1:79" x14ac:dyDescent="0.35">
      <c r="A38" t="str">
        <f t="shared" si="0"/>
        <v>Palfrie</v>
      </c>
      <c r="B38" t="str">
        <f t="shared" si="1"/>
        <v xml:space="preserve">Maggie </v>
      </c>
      <c r="C38" s="12">
        <v>41</v>
      </c>
      <c r="D38" t="s">
        <v>148</v>
      </c>
      <c r="E38" s="12">
        <f t="shared" si="2"/>
        <v>7</v>
      </c>
      <c r="F38" s="12">
        <f t="shared" si="3"/>
        <v>5</v>
      </c>
      <c r="G38" s="71">
        <f t="shared" si="4"/>
        <v>625.5</v>
      </c>
      <c r="H38" s="71">
        <f t="shared" si="5"/>
        <v>624.70000000000005</v>
      </c>
      <c r="I38" s="71">
        <f t="shared" si="6"/>
        <v>622.6</v>
      </c>
      <c r="J38" s="71">
        <f t="shared" si="7"/>
        <v>619.4</v>
      </c>
      <c r="K38" s="71">
        <f t="shared" si="8"/>
        <v>618.4</v>
      </c>
      <c r="L38" s="72">
        <f t="shared" si="9"/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>
        <v>625.5</v>
      </c>
      <c r="BE38" s="12" t="s">
        <v>12</v>
      </c>
      <c r="BF38" s="12">
        <v>616.70000000000005</v>
      </c>
      <c r="BG38" s="12" t="s">
        <v>12</v>
      </c>
      <c r="BH38" s="12">
        <v>616.4</v>
      </c>
      <c r="BI38" s="12" t="s">
        <v>12</v>
      </c>
      <c r="BJ38" s="12" t="s">
        <v>12</v>
      </c>
      <c r="BK38" s="12" t="s">
        <v>12</v>
      </c>
      <c r="BL38" s="12">
        <v>622.6</v>
      </c>
      <c r="BM38" s="12" t="s">
        <v>12</v>
      </c>
      <c r="BN38" s="12" t="s">
        <v>12</v>
      </c>
      <c r="BO38" s="12" t="s">
        <v>12</v>
      </c>
      <c r="BP38" s="12">
        <v>618.4</v>
      </c>
      <c r="BQ38" s="12">
        <v>619.4</v>
      </c>
      <c r="BR38" s="12" t="s">
        <v>12</v>
      </c>
      <c r="BS38" s="12" t="s">
        <v>12</v>
      </c>
      <c r="BT38" s="12">
        <v>624.70000000000005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</row>
    <row r="39" spans="1:79" x14ac:dyDescent="0.35">
      <c r="A39" t="str">
        <f t="shared" si="0"/>
        <v>Passmore</v>
      </c>
      <c r="B39" t="str">
        <f t="shared" si="1"/>
        <v xml:space="preserve">Rylie </v>
      </c>
      <c r="C39" s="12">
        <v>30</v>
      </c>
      <c r="D39" t="s">
        <v>107</v>
      </c>
      <c r="E39" s="12">
        <f t="shared" si="2"/>
        <v>5</v>
      </c>
      <c r="F39" s="12">
        <f t="shared" si="3"/>
        <v>5</v>
      </c>
      <c r="G39" s="71">
        <f t="shared" si="4"/>
        <v>625.1</v>
      </c>
      <c r="H39" s="71">
        <f t="shared" si="5"/>
        <v>621.6</v>
      </c>
      <c r="I39" s="71">
        <f t="shared" si="6"/>
        <v>620.6</v>
      </c>
      <c r="J39" s="71">
        <f t="shared" si="7"/>
        <v>620.29999999999995</v>
      </c>
      <c r="K39" s="71">
        <f t="shared" si="8"/>
        <v>619</v>
      </c>
      <c r="L39" s="72">
        <f t="shared" si="9"/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>
        <v>625.1</v>
      </c>
      <c r="S39" s="12">
        <v>621.6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>
        <v>620.6</v>
      </c>
      <c r="AM39" s="12">
        <v>619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>
        <v>620.29999999999995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</row>
    <row r="40" spans="1:79" x14ac:dyDescent="0.35">
      <c r="A40" t="str">
        <f t="shared" si="0"/>
        <v>Perrin</v>
      </c>
      <c r="B40" t="str">
        <f t="shared" si="1"/>
        <v xml:space="preserve">Natalie </v>
      </c>
      <c r="C40" s="12">
        <v>39</v>
      </c>
      <c r="D40" t="s">
        <v>146</v>
      </c>
      <c r="E40" s="12">
        <f t="shared" si="2"/>
        <v>1</v>
      </c>
      <c r="F40" s="12">
        <f t="shared" si="3"/>
        <v>1</v>
      </c>
      <c r="G40" s="71">
        <f t="shared" si="4"/>
        <v>626.5</v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>
        <f t="shared" si="9"/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>
        <v>626.5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</row>
    <row r="41" spans="1:79" x14ac:dyDescent="0.35">
      <c r="A41" t="str">
        <f t="shared" si="0"/>
        <v>Probst</v>
      </c>
      <c r="B41" t="str">
        <f t="shared" si="1"/>
        <v xml:space="preserve">Elizabeth </v>
      </c>
      <c r="C41" s="12">
        <v>15</v>
      </c>
      <c r="D41" t="s">
        <v>93</v>
      </c>
      <c r="E41" s="12">
        <f t="shared" si="2"/>
        <v>10</v>
      </c>
      <c r="F41" s="12">
        <f t="shared" si="3"/>
        <v>5</v>
      </c>
      <c r="G41" s="71">
        <f t="shared" si="4"/>
        <v>626.4</v>
      </c>
      <c r="H41" s="71">
        <f t="shared" si="5"/>
        <v>626.4</v>
      </c>
      <c r="I41" s="71">
        <f t="shared" si="6"/>
        <v>625.20000000000005</v>
      </c>
      <c r="J41" s="71">
        <f t="shared" si="7"/>
        <v>625.1</v>
      </c>
      <c r="K41" s="71">
        <f t="shared" si="8"/>
        <v>623.5</v>
      </c>
      <c r="L41" s="72">
        <f t="shared" si="9"/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>
        <v>620.1</v>
      </c>
      <c r="S41" s="12">
        <v>626.4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>
        <v>626.4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>
        <v>622.4</v>
      </c>
      <c r="AM41" s="12">
        <v>623.5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>
        <v>619</v>
      </c>
      <c r="BD41" s="12" t="s">
        <v>12</v>
      </c>
      <c r="BE41" s="12" t="s">
        <v>12</v>
      </c>
      <c r="BF41" s="12">
        <v>622.5</v>
      </c>
      <c r="BG41" s="12">
        <v>625.1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>
        <v>622.9</v>
      </c>
      <c r="BQ41" s="12">
        <v>625.20000000000005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</row>
    <row r="42" spans="1:79" x14ac:dyDescent="0.35">
      <c r="A42" t="str">
        <f t="shared" si="0"/>
        <v>Rhode</v>
      </c>
      <c r="B42" t="str">
        <f t="shared" si="1"/>
        <v xml:space="preserve">Emma </v>
      </c>
      <c r="C42" s="12">
        <v>32</v>
      </c>
      <c r="D42" t="s">
        <v>120</v>
      </c>
      <c r="E42" s="12">
        <f t="shared" si="2"/>
        <v>2</v>
      </c>
      <c r="F42" s="12">
        <f t="shared" si="3"/>
        <v>2</v>
      </c>
      <c r="G42" s="71">
        <f t="shared" si="4"/>
        <v>629</v>
      </c>
      <c r="H42" s="71">
        <f t="shared" si="5"/>
        <v>628.29999999999995</v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>
        <f t="shared" si="9"/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>
        <v>628.29999999999995</v>
      </c>
      <c r="AM42" s="12">
        <v>629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</row>
    <row r="43" spans="1:79" x14ac:dyDescent="0.35">
      <c r="A43" t="str">
        <f t="shared" si="0"/>
        <v>Schmeltzer</v>
      </c>
      <c r="B43" t="str">
        <f t="shared" si="1"/>
        <v xml:space="preserve">Elizabeth </v>
      </c>
      <c r="C43" s="12">
        <v>24</v>
      </c>
      <c r="D43" t="s">
        <v>101</v>
      </c>
      <c r="E43" s="12">
        <f t="shared" si="2"/>
        <v>13</v>
      </c>
      <c r="F43" s="12">
        <f t="shared" si="3"/>
        <v>5</v>
      </c>
      <c r="G43" s="71">
        <f t="shared" si="4"/>
        <v>630.1</v>
      </c>
      <c r="H43" s="71">
        <f t="shared" si="5"/>
        <v>628.5</v>
      </c>
      <c r="I43" s="71">
        <f t="shared" si="6"/>
        <v>628.5</v>
      </c>
      <c r="J43" s="71">
        <f t="shared" si="7"/>
        <v>628.29999999999995</v>
      </c>
      <c r="K43" s="71">
        <f t="shared" si="8"/>
        <v>627.79999999999995</v>
      </c>
      <c r="L43" s="72">
        <f t="shared" si="9"/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>
        <v>625.70000000000005</v>
      </c>
      <c r="S43" s="12">
        <v>627.20000000000005</v>
      </c>
      <c r="T43" s="12">
        <v>627.79999999999995</v>
      </c>
      <c r="U43" s="12">
        <v>626.9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618.9</v>
      </c>
      <c r="AH43" s="12">
        <v>622.1</v>
      </c>
      <c r="AI43" s="12" t="s">
        <v>12</v>
      </c>
      <c r="AJ43" s="12" t="s">
        <v>12</v>
      </c>
      <c r="AK43" s="12" t="s">
        <v>12</v>
      </c>
      <c r="AL43" s="12">
        <v>628.5</v>
      </c>
      <c r="AM43" s="12">
        <v>630.1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>
        <v>628.29999999999995</v>
      </c>
      <c r="AS43" s="12">
        <v>628.5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>
        <v>626.79999999999995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627.5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>
        <v>624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</row>
    <row r="44" spans="1:79" x14ac:dyDescent="0.35">
      <c r="A44" t="str">
        <f t="shared" si="0"/>
        <v>Seabrooke</v>
      </c>
      <c r="B44" t="str">
        <f t="shared" si="1"/>
        <v xml:space="preserve">Carley </v>
      </c>
      <c r="C44" s="12">
        <v>43</v>
      </c>
      <c r="D44" t="s">
        <v>117</v>
      </c>
      <c r="E44" s="12">
        <f t="shared" si="2"/>
        <v>5</v>
      </c>
      <c r="F44" s="12">
        <f t="shared" si="3"/>
        <v>5</v>
      </c>
      <c r="G44" s="71">
        <f t="shared" si="4"/>
        <v>627.29999999999995</v>
      </c>
      <c r="H44" s="71">
        <f t="shared" si="5"/>
        <v>623.79999999999995</v>
      </c>
      <c r="I44" s="71">
        <f t="shared" si="6"/>
        <v>617.1</v>
      </c>
      <c r="J44" s="71">
        <f t="shared" si="7"/>
        <v>615.5</v>
      </c>
      <c r="K44" s="71">
        <f t="shared" si="8"/>
        <v>615</v>
      </c>
      <c r="L44" s="72">
        <f t="shared" si="9"/>
        <v>619.74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627.29999999999995</v>
      </c>
      <c r="BG44" s="12" t="s">
        <v>12</v>
      </c>
      <c r="BH44" s="12">
        <v>623.79999999999995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>
        <v>617.1</v>
      </c>
      <c r="BQ44" s="12">
        <v>615.5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>
        <v>615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</row>
    <row r="45" spans="1:79" x14ac:dyDescent="0.35">
      <c r="A45" t="str">
        <f t="shared" si="0"/>
        <v>Singleton</v>
      </c>
      <c r="B45" t="str">
        <f t="shared" si="1"/>
        <v xml:space="preserve">Hailey </v>
      </c>
      <c r="C45" s="12">
        <v>31</v>
      </c>
      <c r="D45" t="s">
        <v>108</v>
      </c>
      <c r="E45" s="12">
        <f t="shared" si="2"/>
        <v>4</v>
      </c>
      <c r="F45" s="12">
        <f t="shared" si="3"/>
        <v>4</v>
      </c>
      <c r="G45" s="71">
        <f t="shared" si="4"/>
        <v>626.70000000000005</v>
      </c>
      <c r="H45" s="71">
        <f t="shared" si="5"/>
        <v>618.4</v>
      </c>
      <c r="I45" s="71">
        <f t="shared" si="6"/>
        <v>615.5</v>
      </c>
      <c r="J45" s="71">
        <f t="shared" si="7"/>
        <v>611.79999999999995</v>
      </c>
      <c r="K45" s="71" t="str">
        <f t="shared" si="8"/>
        <v/>
      </c>
      <c r="L45" s="72">
        <f t="shared" si="9"/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>
        <v>626.70000000000005</v>
      </c>
      <c r="U45" s="12">
        <v>611.79999999999995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>
        <v>618.4</v>
      </c>
      <c r="BQ45" s="12">
        <v>615.5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</row>
    <row r="46" spans="1:79" x14ac:dyDescent="0.35">
      <c r="A46" t="str">
        <f t="shared" si="0"/>
        <v>Spencer</v>
      </c>
      <c r="B46" t="str">
        <f t="shared" si="1"/>
        <v xml:space="preserve">Elijah </v>
      </c>
      <c r="C46" s="12">
        <v>14</v>
      </c>
      <c r="D46" t="s">
        <v>92</v>
      </c>
      <c r="E46" s="12">
        <f t="shared" ref="E46:E77" si="10">IF(COUNT(N46:CA46)=0,"", COUNT(N46:CA46))</f>
        <v>10</v>
      </c>
      <c r="F46" s="12">
        <f t="shared" si="3"/>
        <v>5</v>
      </c>
      <c r="G46" s="71">
        <f t="shared" ref="G46:G77" si="11">IFERROR(LARGE((N46:CA46),1),"")</f>
        <v>629.29999999999995</v>
      </c>
      <c r="H46" s="71">
        <f t="shared" ref="H46:H77" si="12">IFERROR(LARGE((N46:CA46),2),"")</f>
        <v>629.20000000000005</v>
      </c>
      <c r="I46" s="71">
        <f t="shared" ref="I46:I77" si="13">IFERROR(LARGE((N46:CA46),3),"")</f>
        <v>628.5</v>
      </c>
      <c r="J46" s="71">
        <f t="shared" ref="J46:J77" si="14">IFERROR(LARGE((N46:CA46),4),"")</f>
        <v>626.29999999999995</v>
      </c>
      <c r="K46" s="71">
        <f t="shared" ref="K46:K83" si="15">IFERROR(LARGE((N46:CA46),5),"")</f>
        <v>625.5</v>
      </c>
      <c r="L46" s="72">
        <f t="shared" si="9"/>
        <v>627.76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>
        <v>626.29999999999995</v>
      </c>
      <c r="S46" s="12">
        <v>622.79999999999995</v>
      </c>
      <c r="T46" s="12">
        <v>624.29999999999995</v>
      </c>
      <c r="U46" s="12">
        <v>624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>
        <v>625.5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>
        <v>623.1</v>
      </c>
      <c r="AM46" s="12">
        <v>621.5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>
        <v>629.20000000000005</v>
      </c>
      <c r="BQ46" s="12">
        <v>628.5</v>
      </c>
      <c r="BR46" s="12" t="s">
        <v>12</v>
      </c>
      <c r="BS46" s="12" t="s">
        <v>12</v>
      </c>
      <c r="BT46" s="12" t="s">
        <v>12</v>
      </c>
      <c r="BU46" s="12">
        <v>629.29999999999995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</row>
    <row r="47" spans="1:79" x14ac:dyDescent="0.35">
      <c r="A47" t="str">
        <f t="shared" si="0"/>
        <v>Sullivan</v>
      </c>
      <c r="B47" t="str">
        <f t="shared" si="1"/>
        <v xml:space="preserve">Katlyn </v>
      </c>
      <c r="C47" s="12">
        <v>44</v>
      </c>
      <c r="D47" t="s">
        <v>163</v>
      </c>
      <c r="E47" s="12">
        <f t="shared" si="10"/>
        <v>2</v>
      </c>
      <c r="F47" s="12">
        <f t="shared" si="3"/>
        <v>2</v>
      </c>
      <c r="G47" s="71">
        <f t="shared" si="11"/>
        <v>626.5</v>
      </c>
      <c r="H47" s="71">
        <f t="shared" si="12"/>
        <v>619.29999999999995</v>
      </c>
      <c r="I47" s="71" t="str">
        <f t="shared" si="13"/>
        <v/>
      </c>
      <c r="J47" s="71" t="str">
        <f t="shared" si="14"/>
        <v/>
      </c>
      <c r="K47" s="71" t="str">
        <f t="shared" si="15"/>
        <v/>
      </c>
      <c r="L47" s="72">
        <f t="shared" si="9"/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626.5</v>
      </c>
      <c r="BQ47" s="12">
        <v>619.29999999999995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</row>
    <row r="48" spans="1:79" x14ac:dyDescent="0.35">
      <c r="A48" t="str">
        <f t="shared" si="0"/>
        <v>Tucker</v>
      </c>
      <c r="B48" t="str">
        <f t="shared" si="1"/>
        <v xml:space="preserve">Mary </v>
      </c>
      <c r="C48" s="12">
        <v>1</v>
      </c>
      <c r="D48" s="11" t="s">
        <v>83</v>
      </c>
      <c r="E48" s="12">
        <f t="shared" si="10"/>
        <v>9</v>
      </c>
      <c r="F48" s="12">
        <f t="shared" si="3"/>
        <v>5</v>
      </c>
      <c r="G48" s="71">
        <f t="shared" si="11"/>
        <v>634.1</v>
      </c>
      <c r="H48" s="71">
        <f t="shared" si="12"/>
        <v>633.5</v>
      </c>
      <c r="I48" s="71">
        <f t="shared" si="13"/>
        <v>632.70000000000005</v>
      </c>
      <c r="J48" s="71">
        <f t="shared" si="14"/>
        <v>632.70000000000005</v>
      </c>
      <c r="K48" s="71">
        <f t="shared" si="15"/>
        <v>631.6</v>
      </c>
      <c r="L48" s="72">
        <f t="shared" si="9"/>
        <v>632.91999999999996</v>
      </c>
      <c r="N48" s="12" t="s">
        <v>12</v>
      </c>
      <c r="O48" s="12" t="s">
        <v>12</v>
      </c>
      <c r="P48" s="12" t="s">
        <v>12</v>
      </c>
      <c r="Q48" s="12">
        <v>632.70000000000005</v>
      </c>
      <c r="R48" s="12" t="s">
        <v>12</v>
      </c>
      <c r="S48" s="12" t="s">
        <v>12</v>
      </c>
      <c r="T48" s="12" t="s">
        <v>12</v>
      </c>
      <c r="U48" s="12" t="s">
        <v>12</v>
      </c>
      <c r="V48" s="12">
        <v>625.20000000000005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>
        <v>629.1</v>
      </c>
      <c r="AU48" s="12">
        <v>633.5</v>
      </c>
      <c r="AV48" s="12">
        <v>634.1</v>
      </c>
      <c r="AW48" s="12">
        <v>627.9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>
        <v>632.70000000000005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>
        <v>631.6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>
        <v>630.70000000000005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</row>
    <row r="49" spans="1:79" x14ac:dyDescent="0.35">
      <c r="A49" t="str">
        <f t="shared" si="0"/>
        <v>Valenta</v>
      </c>
      <c r="B49" t="str">
        <f t="shared" si="1"/>
        <v xml:space="preserve">Carlee </v>
      </c>
      <c r="C49" s="12">
        <v>38</v>
      </c>
      <c r="D49" t="s">
        <v>145</v>
      </c>
      <c r="E49" s="12">
        <f t="shared" si="10"/>
        <v>3</v>
      </c>
      <c r="F49" s="12">
        <f t="shared" si="3"/>
        <v>3</v>
      </c>
      <c r="G49" s="71">
        <f t="shared" si="11"/>
        <v>629.1</v>
      </c>
      <c r="H49" s="71">
        <f t="shared" si="12"/>
        <v>627.1</v>
      </c>
      <c r="I49" s="71">
        <f t="shared" si="13"/>
        <v>626.20000000000005</v>
      </c>
      <c r="J49" s="71" t="str">
        <f t="shared" si="14"/>
        <v/>
      </c>
      <c r="K49" s="71" t="str">
        <f t="shared" si="15"/>
        <v/>
      </c>
      <c r="L49" s="72">
        <f t="shared" si="9"/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627.1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626.20000000000005</v>
      </c>
      <c r="BQ49" s="12">
        <v>629.1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</row>
    <row r="50" spans="1:79" x14ac:dyDescent="0.35">
      <c r="A50" t="str">
        <f t="shared" si="0"/>
        <v>Walrath</v>
      </c>
      <c r="B50" t="str">
        <f t="shared" si="1"/>
        <v xml:space="preserve">Emme </v>
      </c>
      <c r="C50" s="12">
        <v>7</v>
      </c>
      <c r="D50" t="s">
        <v>87</v>
      </c>
      <c r="E50" s="12">
        <f t="shared" si="10"/>
        <v>10</v>
      </c>
      <c r="F50" s="12">
        <f t="shared" si="3"/>
        <v>5</v>
      </c>
      <c r="G50" s="71">
        <f t="shared" si="11"/>
        <v>629.9</v>
      </c>
      <c r="H50" s="71">
        <f t="shared" si="12"/>
        <v>627.4</v>
      </c>
      <c r="I50" s="71">
        <f t="shared" si="13"/>
        <v>626</v>
      </c>
      <c r="J50" s="71">
        <f t="shared" si="14"/>
        <v>625.5</v>
      </c>
      <c r="K50" s="71">
        <f t="shared" si="15"/>
        <v>625.4</v>
      </c>
      <c r="L50" s="72">
        <f t="shared" si="9"/>
        <v>626.84</v>
      </c>
      <c r="N50" s="12" t="s">
        <v>12</v>
      </c>
      <c r="O50" s="12" t="s">
        <v>12</v>
      </c>
      <c r="P50" s="12" t="s">
        <v>12</v>
      </c>
      <c r="Q50" s="12" t="s">
        <v>12</v>
      </c>
      <c r="R50" s="12">
        <v>624.1</v>
      </c>
      <c r="S50" s="12">
        <v>625.4</v>
      </c>
      <c r="T50" s="12">
        <v>623.70000000000005</v>
      </c>
      <c r="U50" s="12">
        <v>626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627.4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>
        <v>625.5</v>
      </c>
      <c r="AM50" s="12">
        <v>623.6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>
        <v>623.5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623.79999999999995</v>
      </c>
      <c r="BV50" s="12" t="s">
        <v>12</v>
      </c>
      <c r="BW50" s="12">
        <v>629.9</v>
      </c>
      <c r="BX50" s="12" t="s">
        <v>12</v>
      </c>
      <c r="BY50" s="12" t="s">
        <v>12</v>
      </c>
      <c r="BZ50" s="12" t="s">
        <v>12</v>
      </c>
      <c r="CA50" s="12" t="s">
        <v>12</v>
      </c>
    </row>
    <row r="51" spans="1:79" x14ac:dyDescent="0.35">
      <c r="A51" t="str">
        <f t="shared" si="0"/>
        <v>Weisz</v>
      </c>
      <c r="B51" t="str">
        <f t="shared" si="1"/>
        <v xml:space="preserve">Ali </v>
      </c>
      <c r="C51" s="12">
        <v>2</v>
      </c>
      <c r="D51" s="11" t="s">
        <v>84</v>
      </c>
      <c r="E51" s="12">
        <f t="shared" si="10"/>
        <v>19</v>
      </c>
      <c r="F51" s="12">
        <f t="shared" si="3"/>
        <v>5</v>
      </c>
      <c r="G51" s="71">
        <f t="shared" si="11"/>
        <v>631.4</v>
      </c>
      <c r="H51" s="71">
        <f t="shared" si="12"/>
        <v>630.70000000000005</v>
      </c>
      <c r="I51" s="71">
        <f t="shared" si="13"/>
        <v>630.20000000000005</v>
      </c>
      <c r="J51" s="71">
        <f t="shared" si="14"/>
        <v>629.9</v>
      </c>
      <c r="K51" s="71">
        <f t="shared" si="15"/>
        <v>629.79999999999995</v>
      </c>
      <c r="L51" s="72">
        <f t="shared" si="9"/>
        <v>630.4</v>
      </c>
      <c r="N51" s="12" t="s">
        <v>12</v>
      </c>
      <c r="O51" s="12" t="s">
        <v>12</v>
      </c>
      <c r="P51" s="12" t="s">
        <v>12</v>
      </c>
      <c r="Q51" s="12">
        <v>630.70000000000005</v>
      </c>
      <c r="R51" s="12">
        <v>629.79999999999995</v>
      </c>
      <c r="S51" s="12">
        <v>631.4</v>
      </c>
      <c r="T51" s="12">
        <v>626.5</v>
      </c>
      <c r="U51" s="12">
        <v>629.29999999999995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623.6</v>
      </c>
      <c r="AH51" s="12">
        <v>627.79999999999995</v>
      </c>
      <c r="AI51" s="12" t="s">
        <v>12</v>
      </c>
      <c r="AJ51" s="12">
        <v>628.4</v>
      </c>
      <c r="AK51" s="12">
        <v>629.9</v>
      </c>
      <c r="AL51" s="12">
        <v>628.70000000000005</v>
      </c>
      <c r="AM51" s="12">
        <v>627.20000000000005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>
        <v>628.79999999999995</v>
      </c>
      <c r="AU51" s="12">
        <v>629.5</v>
      </c>
      <c r="AV51" s="12">
        <v>630.20000000000005</v>
      </c>
      <c r="AW51" s="12">
        <v>624.9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>
        <v>627.4</v>
      </c>
      <c r="BG51" s="12">
        <v>626.29999999999995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623.5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>
        <v>626.79999999999995</v>
      </c>
      <c r="BX51" s="12" t="s">
        <v>12</v>
      </c>
      <c r="BY51" s="12" t="s">
        <v>12</v>
      </c>
      <c r="BZ51" s="12" t="s">
        <v>12</v>
      </c>
      <c r="CA51" s="12" t="s">
        <v>12</v>
      </c>
    </row>
    <row r="52" spans="1:79" x14ac:dyDescent="0.35">
      <c r="A52" t="str">
        <f t="shared" si="0"/>
        <v>White</v>
      </c>
      <c r="B52" t="str">
        <f t="shared" si="1"/>
        <v xml:space="preserve">Anne </v>
      </c>
      <c r="C52" s="12">
        <v>33</v>
      </c>
      <c r="D52" t="s">
        <v>116</v>
      </c>
      <c r="E52" s="12">
        <f t="shared" si="10"/>
        <v>2</v>
      </c>
      <c r="F52" s="12">
        <f t="shared" si="3"/>
        <v>2</v>
      </c>
      <c r="G52" s="71">
        <f t="shared" si="11"/>
        <v>626.6</v>
      </c>
      <c r="H52" s="71">
        <f t="shared" si="12"/>
        <v>625</v>
      </c>
      <c r="I52" s="71" t="str">
        <f t="shared" si="13"/>
        <v/>
      </c>
      <c r="J52" s="71" t="str">
        <f t="shared" si="14"/>
        <v/>
      </c>
      <c r="K52" s="71" t="str">
        <f t="shared" si="15"/>
        <v/>
      </c>
      <c r="L52" s="72">
        <f t="shared" si="9"/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>
        <v>625</v>
      </c>
      <c r="AM52" s="12">
        <v>626.6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</row>
    <row r="53" spans="1:79" x14ac:dyDescent="0.35">
      <c r="A53" t="str">
        <f t="shared" si="0"/>
        <v>Wytko</v>
      </c>
      <c r="B53" t="str">
        <f t="shared" si="1"/>
        <v xml:space="preserve">Lily </v>
      </c>
      <c r="C53" s="12">
        <v>34</v>
      </c>
      <c r="D53" t="s">
        <v>122</v>
      </c>
      <c r="E53" s="12">
        <f t="shared" si="10"/>
        <v>4</v>
      </c>
      <c r="F53" s="12">
        <f t="shared" si="3"/>
        <v>4</v>
      </c>
      <c r="G53" s="71">
        <f t="shared" si="11"/>
        <v>628</v>
      </c>
      <c r="H53" s="71">
        <f t="shared" si="12"/>
        <v>623.9</v>
      </c>
      <c r="I53" s="71">
        <f t="shared" si="13"/>
        <v>621.5</v>
      </c>
      <c r="J53" s="71">
        <f t="shared" si="14"/>
        <v>621.29999999999995</v>
      </c>
      <c r="K53" s="71" t="str">
        <f t="shared" si="15"/>
        <v/>
      </c>
      <c r="L53" s="72">
        <f t="shared" si="9"/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>
        <v>628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>
        <v>623.9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>
        <v>621.29999999999995</v>
      </c>
      <c r="BQ53" s="12">
        <v>621.5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</row>
    <row r="54" spans="1:79" x14ac:dyDescent="0.35">
      <c r="A54" t="str">
        <f t="shared" si="0"/>
        <v>Zaun</v>
      </c>
      <c r="B54" t="str">
        <f t="shared" si="1"/>
        <v xml:space="preserve">Katie </v>
      </c>
      <c r="C54" s="12">
        <v>6</v>
      </c>
      <c r="D54" t="s">
        <v>86</v>
      </c>
      <c r="E54" s="12">
        <f t="shared" si="10"/>
        <v>8</v>
      </c>
      <c r="F54" s="12">
        <f t="shared" si="3"/>
        <v>5</v>
      </c>
      <c r="G54" s="71">
        <f t="shared" si="11"/>
        <v>630.9</v>
      </c>
      <c r="H54" s="71">
        <f t="shared" si="12"/>
        <v>630.20000000000005</v>
      </c>
      <c r="I54" s="71">
        <f t="shared" si="13"/>
        <v>630.1</v>
      </c>
      <c r="J54" s="71">
        <f t="shared" si="14"/>
        <v>630.1</v>
      </c>
      <c r="K54" s="71">
        <f t="shared" si="15"/>
        <v>629.29999999999995</v>
      </c>
      <c r="L54" s="72">
        <f t="shared" si="9"/>
        <v>630.11999999999989</v>
      </c>
      <c r="N54" s="12" t="s">
        <v>12</v>
      </c>
      <c r="O54" s="12" t="s">
        <v>12</v>
      </c>
      <c r="P54" s="12" t="s">
        <v>12</v>
      </c>
      <c r="Q54" s="12" t="s">
        <v>12</v>
      </c>
      <c r="R54" s="12">
        <v>629.29999999999995</v>
      </c>
      <c r="S54" s="12">
        <v>622.6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630.1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>
        <v>627</v>
      </c>
      <c r="AM54" s="12">
        <v>630.9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>
        <v>630.20000000000005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>
        <v>630.1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>
        <v>627.79999999999995</v>
      </c>
      <c r="BX54" s="12" t="s">
        <v>12</v>
      </c>
      <c r="BY54" s="12" t="s">
        <v>12</v>
      </c>
      <c r="BZ54" s="12" t="s">
        <v>12</v>
      </c>
      <c r="CA54" s="12" t="s">
        <v>12</v>
      </c>
    </row>
    <row r="55" spans="1:79" x14ac:dyDescent="0.35">
      <c r="A55" t="str">
        <f t="shared" si="0"/>
        <v>Zych</v>
      </c>
      <c r="B55" t="str">
        <f t="shared" si="1"/>
        <v xml:space="preserve">Gabriela </v>
      </c>
      <c r="C55" s="12">
        <v>20</v>
      </c>
      <c r="D55" t="s">
        <v>97</v>
      </c>
      <c r="E55" s="12">
        <f t="shared" si="10"/>
        <v>7</v>
      </c>
      <c r="F55" s="12">
        <f t="shared" si="3"/>
        <v>5</v>
      </c>
      <c r="G55" s="71">
        <f t="shared" si="11"/>
        <v>625.5</v>
      </c>
      <c r="H55" s="71">
        <f t="shared" si="12"/>
        <v>625.4</v>
      </c>
      <c r="I55" s="71">
        <f t="shared" si="13"/>
        <v>624.9</v>
      </c>
      <c r="J55" s="71">
        <f t="shared" si="14"/>
        <v>623.29999999999995</v>
      </c>
      <c r="K55" s="71">
        <f t="shared" si="15"/>
        <v>622.9</v>
      </c>
      <c r="L55" s="72">
        <f t="shared" si="9"/>
        <v>624.40000000000009</v>
      </c>
      <c r="N55" s="12" t="s">
        <v>12</v>
      </c>
      <c r="O55" s="12" t="s">
        <v>12</v>
      </c>
      <c r="P55" s="12" t="s">
        <v>12</v>
      </c>
      <c r="Q55" s="12" t="s">
        <v>12</v>
      </c>
      <c r="R55" s="12">
        <v>625.4</v>
      </c>
      <c r="S55" s="12">
        <v>621.79999999999995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>
        <v>621</v>
      </c>
      <c r="AM55" s="12">
        <v>622.9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624.9</v>
      </c>
      <c r="BQ55" s="12">
        <v>623.29999999999995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>
        <v>625.5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</row>
    <row r="56" spans="1:79" x14ac:dyDescent="0.35">
      <c r="A56" t="str">
        <f t="shared" ref="A56:A72" si="16">IF(D56="","",(RIGHT(D56,LEN(D56)-SEARCH(" ",D56,1))))</f>
        <v>Bowden</v>
      </c>
      <c r="B56" t="str">
        <f t="shared" ref="B56:B72" si="17">IF(D56="","",(LEFT(D56,SEARCH(" ",D56,1))))</f>
        <v xml:space="preserve">Marley </v>
      </c>
      <c r="C56" s="12">
        <v>48</v>
      </c>
      <c r="D56" t="s">
        <v>189</v>
      </c>
      <c r="E56" s="12">
        <f t="shared" si="10"/>
        <v>1</v>
      </c>
      <c r="F56" s="12">
        <f t="shared" ref="F56:F72" si="18">_xlfn.IFS(E56="","",E56=1,1,E56=2,2,E56=3,3,E56=4,4,E56=5,5,E56&gt;5,5)</f>
        <v>1</v>
      </c>
      <c r="G56" s="71">
        <f t="shared" si="11"/>
        <v>627.4</v>
      </c>
      <c r="H56" s="71" t="str">
        <f t="shared" si="12"/>
        <v/>
      </c>
      <c r="I56" s="71" t="str">
        <f t="shared" si="13"/>
        <v/>
      </c>
      <c r="J56" s="71" t="str">
        <f t="shared" si="14"/>
        <v/>
      </c>
      <c r="K56" s="71" t="str">
        <f t="shared" si="15"/>
        <v/>
      </c>
      <c r="L56" s="72">
        <f t="shared" ref="L56:L72" si="19">IFERROR(AVERAGEIF(G56:K56,"&gt;0"),"")</f>
        <v>627.4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>
        <v>627.4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</row>
    <row r="57" spans="1:79" x14ac:dyDescent="0.35">
      <c r="A57" t="str">
        <f t="shared" si="16"/>
        <v/>
      </c>
      <c r="B57" t="str">
        <f t="shared" si="17"/>
        <v/>
      </c>
      <c r="C57" s="12">
        <v>49</v>
      </c>
      <c r="E57" s="12" t="str">
        <f t="shared" si="10"/>
        <v/>
      </c>
      <c r="F57" s="12" t="str">
        <f t="shared" si="18"/>
        <v/>
      </c>
      <c r="G57" s="71" t="str">
        <f t="shared" si="11"/>
        <v/>
      </c>
      <c r="H57" s="71" t="str">
        <f t="shared" si="12"/>
        <v/>
      </c>
      <c r="I57" s="71" t="str">
        <f t="shared" si="13"/>
        <v/>
      </c>
      <c r="J57" s="71" t="str">
        <f t="shared" si="14"/>
        <v/>
      </c>
      <c r="K57" s="71" t="str">
        <f t="shared" si="15"/>
        <v/>
      </c>
      <c r="L57" s="72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</row>
    <row r="58" spans="1:79" x14ac:dyDescent="0.35">
      <c r="A58" t="str">
        <f t="shared" si="16"/>
        <v/>
      </c>
      <c r="B58" t="str">
        <f t="shared" si="17"/>
        <v/>
      </c>
      <c r="C58" s="12">
        <v>50</v>
      </c>
      <c r="E58" s="12" t="str">
        <f t="shared" si="10"/>
        <v/>
      </c>
      <c r="F58" s="12" t="str">
        <f t="shared" si="18"/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</row>
    <row r="59" spans="1:79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</row>
    <row r="60" spans="1:79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</row>
    <row r="61" spans="1:79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</row>
    <row r="62" spans="1:79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</row>
    <row r="63" spans="1:79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</row>
    <row r="64" spans="1:79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</row>
    <row r="65" spans="1:79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</row>
    <row r="66" spans="1:79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</row>
    <row r="67" spans="1:79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</row>
    <row r="68" spans="1:79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</row>
    <row r="69" spans="1:79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</row>
    <row r="70" spans="1:79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</row>
    <row r="71" spans="1:79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</row>
    <row r="72" spans="1:79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</row>
    <row r="73" spans="1:79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</row>
    <row r="74" spans="1:79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</row>
    <row r="75" spans="1:79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</row>
    <row r="76" spans="1:79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</row>
    <row r="77" spans="1:79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</row>
    <row r="78" spans="1:79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IF(COUNT(N78:CA78)=0,"", COUNT(N78:CA78))</f>
        <v/>
      </c>
      <c r="F78" s="12" t="str">
        <f t="shared" si="22"/>
        <v/>
      </c>
      <c r="G78" s="71" t="str">
        <f t="shared" ref="G78:G83" si="25">IFERROR(LARGE((N78:CA78),1),"")</f>
        <v/>
      </c>
      <c r="H78" s="71" t="str">
        <f t="shared" ref="H78:H83" si="26">IFERROR(LARGE((N78:CA78),2),"")</f>
        <v/>
      </c>
      <c r="I78" s="71" t="str">
        <f t="shared" ref="I78:I83" si="27">IFERROR(LARGE((N78:CA78),3),"")</f>
        <v/>
      </c>
      <c r="J78" s="71" t="str">
        <f t="shared" ref="J78:J83" si="28">IFERROR(LARGE((N78:CA78),4),"")</f>
        <v/>
      </c>
      <c r="K78" s="71" t="str">
        <f t="shared" si="15"/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</row>
    <row r="79" spans="1:79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15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</row>
    <row r="80" spans="1:79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15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</row>
    <row r="81" spans="1:79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15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</row>
    <row r="82" spans="1:79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15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</row>
    <row r="83" spans="1:79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15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</row>
  </sheetData>
  <sortState xmlns:xlrd2="http://schemas.microsoft.com/office/spreadsheetml/2017/richdata2" ref="A14:CA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CA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X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0" ht="18.5" x14ac:dyDescent="0.45">
      <c r="B1" s="1" t="s">
        <v>0</v>
      </c>
    </row>
    <row r="2" spans="1:50" ht="18.5" x14ac:dyDescent="0.45">
      <c r="B2" s="1" t="s">
        <v>33</v>
      </c>
    </row>
    <row r="3" spans="1:50" x14ac:dyDescent="0.35">
      <c r="B3" s="2" t="str">
        <f>Summary!B2</f>
        <v>June 10, 2025</v>
      </c>
    </row>
    <row r="5" spans="1:50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50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50" x14ac:dyDescent="0.35">
      <c r="B7" s="100" t="s">
        <v>4</v>
      </c>
      <c r="C7" s="100"/>
      <c r="D7" s="100"/>
      <c r="E7" s="101"/>
      <c r="F7" s="52">
        <v>583</v>
      </c>
      <c r="I7" s="5"/>
    </row>
    <row r="10" spans="1:50" ht="18.5" x14ac:dyDescent="0.45">
      <c r="C10" s="7" t="s">
        <v>5</v>
      </c>
    </row>
    <row r="11" spans="1:50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2026</v>
      </c>
      <c r="AT11" s="64">
        <v>2026</v>
      </c>
      <c r="AU11" s="64" t="s">
        <v>15</v>
      </c>
      <c r="AV11" s="64" t="s">
        <v>15</v>
      </c>
      <c r="AW11" s="64" t="s">
        <v>15</v>
      </c>
      <c r="AX11" s="64" t="s">
        <v>15</v>
      </c>
    </row>
    <row r="12" spans="1:50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39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152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40</v>
      </c>
      <c r="AQ12" s="64" t="s">
        <v>41</v>
      </c>
      <c r="AR12" s="64" t="s">
        <v>41</v>
      </c>
      <c r="AS12" s="64" t="s">
        <v>41</v>
      </c>
      <c r="AT12" s="64" t="s">
        <v>41</v>
      </c>
      <c r="AU12" s="64" t="s">
        <v>16</v>
      </c>
      <c r="AV12" s="64" t="s">
        <v>16</v>
      </c>
      <c r="AW12" s="64" t="s">
        <v>16</v>
      </c>
      <c r="AX12" s="64" t="s">
        <v>16</v>
      </c>
    </row>
    <row r="13" spans="1:50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140</v>
      </c>
      <c r="AE13" s="64" t="s">
        <v>58</v>
      </c>
      <c r="AF13" s="64" t="s">
        <v>82</v>
      </c>
      <c r="AG13" s="64" t="s">
        <v>160</v>
      </c>
      <c r="AH13" s="64" t="s">
        <v>161</v>
      </c>
      <c r="AI13" s="64" t="s">
        <v>158</v>
      </c>
      <c r="AJ13" s="64" t="s">
        <v>162</v>
      </c>
      <c r="AK13" s="64" t="s">
        <v>169</v>
      </c>
      <c r="AL13" s="64" t="s">
        <v>170</v>
      </c>
      <c r="AM13" s="64" t="s">
        <v>171</v>
      </c>
      <c r="AN13" s="64" t="s">
        <v>58</v>
      </c>
      <c r="AO13" s="64" t="s">
        <v>180</v>
      </c>
      <c r="AP13" s="64" t="s">
        <v>181</v>
      </c>
      <c r="AQ13" s="64" t="s">
        <v>109</v>
      </c>
      <c r="AR13" s="64" t="s">
        <v>110</v>
      </c>
      <c r="AS13" s="64" t="s">
        <v>194</v>
      </c>
      <c r="AT13" s="64" t="s">
        <v>195</v>
      </c>
      <c r="AU13" s="64" t="s">
        <v>190</v>
      </c>
      <c r="AV13" s="64" t="s">
        <v>196</v>
      </c>
      <c r="AW13" s="64" t="s">
        <v>197</v>
      </c>
      <c r="AX13" s="64" t="s">
        <v>198</v>
      </c>
    </row>
    <row r="14" spans="1:50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176</v>
      </c>
      <c r="E14">
        <f>IF(COUNT(N14:AX14)=0,"", COUNT(N14:AX14))</f>
        <v>3</v>
      </c>
      <c r="F14">
        <f t="shared" ref="F14:F33" si="2">_xlfn.IFS(E14="","",E14=1,1,E14=2,2,E14=3,3,E14=4,4,E14=5,5,E14&gt;5,5)</f>
        <v>3</v>
      </c>
      <c r="G14">
        <f>IFERROR(LARGE((N14:AX14),1),"")</f>
        <v>588</v>
      </c>
      <c r="H14">
        <f>IFERROR(LARGE((N14:AX14),2),"")</f>
        <v>586</v>
      </c>
      <c r="I14">
        <f>IFERROR(LARGE((N14:AX14),3),"")</f>
        <v>583</v>
      </c>
      <c r="J14" t="str">
        <f>IFERROR(LARGE((N14:AX14),4),"")</f>
        <v/>
      </c>
      <c r="K14" t="str">
        <f>IFERROR(LARGE((N14:AX14),5),"")</f>
        <v/>
      </c>
      <c r="L14">
        <f t="shared" ref="L14:L33" si="3">IFERROR(AVERAGEIF(G14:K14,"&gt;0"),"")</f>
        <v>585.66666666666663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>
        <v>588</v>
      </c>
      <c r="AM14" s="12">
        <v>586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>
        <v>583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</row>
    <row r="15" spans="1:50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72</v>
      </c>
      <c r="E15">
        <f>IF(COUNT(N15:AX15)=0,"", COUNT(N15:AX15))</f>
        <v>4</v>
      </c>
      <c r="F15">
        <f t="shared" si="2"/>
        <v>4</v>
      </c>
      <c r="G15">
        <f>IFERROR(LARGE((N15:AX15),1),"")</f>
        <v>591</v>
      </c>
      <c r="H15">
        <f>IFERROR(LARGE((N15:AX15),2),"")</f>
        <v>588</v>
      </c>
      <c r="I15">
        <f>IFERROR(LARGE((N15:AX15),3),"")</f>
        <v>586</v>
      </c>
      <c r="J15">
        <f>IFERROR(LARGE((N15:AX15),4),"")</f>
        <v>579</v>
      </c>
      <c r="K15" t="str">
        <f>IFERROR(LARGE((N15:AX15),5),"")</f>
        <v/>
      </c>
      <c r="L15">
        <f t="shared" si="3"/>
        <v>586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588</v>
      </c>
      <c r="AL15" s="12">
        <v>586</v>
      </c>
      <c r="AM15" s="12">
        <v>591</v>
      </c>
      <c r="AN15" s="12" t="s">
        <v>12</v>
      </c>
      <c r="AO15" s="12" t="s">
        <v>12</v>
      </c>
      <c r="AP15" s="12" t="s">
        <v>12</v>
      </c>
      <c r="AQ15" s="12">
        <v>579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</row>
    <row r="16" spans="1:50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68</v>
      </c>
      <c r="E16">
        <f>IF(COUNT(N16:AX16)=0,"", COUNT(N16:AX16))</f>
        <v>14</v>
      </c>
      <c r="F16">
        <f t="shared" si="2"/>
        <v>5</v>
      </c>
      <c r="G16">
        <f>IFERROR(LARGE((N16:AX16),1),"")</f>
        <v>590</v>
      </c>
      <c r="H16">
        <f>IFERROR(LARGE((N16:AX16),2),"")</f>
        <v>588</v>
      </c>
      <c r="I16">
        <f>IFERROR(LARGE((N16:AX16),3),"")</f>
        <v>588</v>
      </c>
      <c r="J16">
        <f>IFERROR(LARGE((N16:AX16),4),"")</f>
        <v>588</v>
      </c>
      <c r="K16">
        <f>IFERROR(LARGE((N16:AX16),5),"")</f>
        <v>587</v>
      </c>
      <c r="L16" s="78">
        <f t="shared" si="3"/>
        <v>588.20000000000005</v>
      </c>
      <c r="N16" s="12" t="s">
        <v>12</v>
      </c>
      <c r="O16" s="12">
        <v>588</v>
      </c>
      <c r="P16" s="12" t="s">
        <v>12</v>
      </c>
      <c r="Q16" s="12" t="s">
        <v>12</v>
      </c>
      <c r="R16" s="12">
        <v>576</v>
      </c>
      <c r="S16" s="12">
        <v>587</v>
      </c>
      <c r="T16" s="12">
        <v>585</v>
      </c>
      <c r="U16" s="12">
        <v>586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588</v>
      </c>
      <c r="AC16" s="12">
        <v>590</v>
      </c>
      <c r="AD16" s="12" t="s">
        <v>12</v>
      </c>
      <c r="AE16" s="12" t="s">
        <v>12</v>
      </c>
      <c r="AF16" s="12">
        <v>583</v>
      </c>
      <c r="AG16" s="12">
        <v>578</v>
      </c>
      <c r="AH16" s="12">
        <v>586</v>
      </c>
      <c r="AI16" s="12" t="s">
        <v>12</v>
      </c>
      <c r="AJ16" s="12" t="s">
        <v>12</v>
      </c>
      <c r="AK16" s="12">
        <v>588</v>
      </c>
      <c r="AL16" s="12">
        <v>586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587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</row>
    <row r="17" spans="1:50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76</v>
      </c>
      <c r="E17">
        <f>IF(COUNT(N17:AX17)=0,"", COUNT(N17:AX17))</f>
        <v>6</v>
      </c>
      <c r="F17">
        <f t="shared" si="2"/>
        <v>5</v>
      </c>
      <c r="G17">
        <f>IFERROR(LARGE((N17:AX17),1),"")</f>
        <v>580</v>
      </c>
      <c r="H17">
        <f>IFERROR(LARGE((N17:AX17),2),"")</f>
        <v>579</v>
      </c>
      <c r="I17">
        <f>IFERROR(LARGE((N17:AX17),3),"")</f>
        <v>576</v>
      </c>
      <c r="J17">
        <f>IFERROR(LARGE((N17:AX17),4),"")</f>
        <v>576</v>
      </c>
      <c r="K17">
        <f>IFERROR(LARGE((N17:AX17),5),"")</f>
        <v>576</v>
      </c>
      <c r="L17" s="78">
        <f t="shared" si="3"/>
        <v>577.4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579</v>
      </c>
      <c r="S17" s="12">
        <v>573</v>
      </c>
      <c r="T17" s="12">
        <v>576</v>
      </c>
      <c r="U17" s="12">
        <v>576</v>
      </c>
      <c r="V17" s="12" t="s">
        <v>12</v>
      </c>
      <c r="W17" s="12">
        <v>580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</row>
    <row r="18" spans="1:50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113</v>
      </c>
      <c r="E18">
        <f>IF(COUNT(N18:AX18)=0,"", COUNT(N18:AX18))</f>
        <v>4</v>
      </c>
      <c r="F18">
        <f t="shared" si="2"/>
        <v>4</v>
      </c>
      <c r="G18">
        <f>IFERROR(LARGE((N18:AX18),1),"")</f>
        <v>591</v>
      </c>
      <c r="H18">
        <f>IFERROR(LARGE((N18:AX18),2),"")</f>
        <v>586</v>
      </c>
      <c r="I18">
        <f>IFERROR(LARGE((N18:AX18),3),"")</f>
        <v>583</v>
      </c>
      <c r="J18">
        <f>IFERROR(LARGE((N18:AX18),4),"")</f>
        <v>566</v>
      </c>
      <c r="K18" t="str">
        <f>IFERROR(LARGE((N18:AX18),5),"")</f>
        <v/>
      </c>
      <c r="L18" s="78">
        <f t="shared" si="3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591</v>
      </c>
      <c r="Y18" s="12" t="s">
        <v>12</v>
      </c>
      <c r="Z18" s="12" t="s">
        <v>12</v>
      </c>
      <c r="AA18" s="12">
        <v>583</v>
      </c>
      <c r="AB18" s="12" t="s">
        <v>12</v>
      </c>
      <c r="AC18" s="12">
        <v>586</v>
      </c>
      <c r="AD18" s="12" t="s">
        <v>12</v>
      </c>
      <c r="AE18" s="12">
        <v>566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</row>
    <row r="19" spans="1:50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79</v>
      </c>
      <c r="E19">
        <f>IF(COUNT(N19:AX19)=0,"", COUNT(N19:AX19))</f>
        <v>5</v>
      </c>
      <c r="F19">
        <f t="shared" si="2"/>
        <v>5</v>
      </c>
      <c r="G19">
        <f>IFERROR(LARGE((N19:AX19),1),"")</f>
        <v>585</v>
      </c>
      <c r="H19">
        <f>IFERROR(LARGE((N19:AX19),2),"")</f>
        <v>584</v>
      </c>
      <c r="I19">
        <f>IFERROR(LARGE((N19:AX19),3),"")</f>
        <v>584</v>
      </c>
      <c r="J19">
        <f>IFERROR(LARGE((N19:AX19),4),"")</f>
        <v>578</v>
      </c>
      <c r="K19">
        <f>IFERROR(LARGE((N19:AX19),5),"")</f>
        <v>574</v>
      </c>
      <c r="L19" s="78">
        <f t="shared" si="3"/>
        <v>581</v>
      </c>
      <c r="N19" s="12" t="s">
        <v>12</v>
      </c>
      <c r="O19" s="12">
        <v>584</v>
      </c>
      <c r="P19" s="12" t="s">
        <v>12</v>
      </c>
      <c r="Q19" s="12" t="s">
        <v>12</v>
      </c>
      <c r="R19" s="12">
        <v>578</v>
      </c>
      <c r="S19" s="12">
        <v>585</v>
      </c>
      <c r="T19" s="12">
        <v>584</v>
      </c>
      <c r="U19" s="12">
        <v>574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</row>
    <row r="20" spans="1:50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73</v>
      </c>
      <c r="E20">
        <f>IF(COUNT(N20:AX20)=0,"", COUNT(N20:AX20))</f>
        <v>15</v>
      </c>
      <c r="F20">
        <f t="shared" si="2"/>
        <v>5</v>
      </c>
      <c r="G20">
        <f>IFERROR(LARGE((N20:AX20),1),"")</f>
        <v>595</v>
      </c>
      <c r="H20">
        <f>IFERROR(LARGE((N20:AX20),2),"")</f>
        <v>594</v>
      </c>
      <c r="I20">
        <f>IFERROR(LARGE((N20:AX20),3),"")</f>
        <v>592</v>
      </c>
      <c r="J20">
        <f>IFERROR(LARGE((N20:AX20),4),"")</f>
        <v>590</v>
      </c>
      <c r="K20">
        <f>IFERROR(LARGE((N20:AX20),5),"")</f>
        <v>590</v>
      </c>
      <c r="L20" s="78">
        <f t="shared" si="3"/>
        <v>592.20000000000005</v>
      </c>
      <c r="N20" s="12" t="s">
        <v>12</v>
      </c>
      <c r="O20" s="12">
        <v>580</v>
      </c>
      <c r="P20" s="12" t="s">
        <v>12</v>
      </c>
      <c r="Q20" s="12" t="s">
        <v>12</v>
      </c>
      <c r="R20" s="12">
        <v>586</v>
      </c>
      <c r="S20" s="12">
        <v>586</v>
      </c>
      <c r="T20" s="12">
        <v>590</v>
      </c>
      <c r="U20" s="12">
        <v>574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592</v>
      </c>
      <c r="AC20" s="12">
        <v>588</v>
      </c>
      <c r="AD20" s="12" t="s">
        <v>12</v>
      </c>
      <c r="AE20" s="12" t="s">
        <v>12</v>
      </c>
      <c r="AF20" s="12" t="s">
        <v>12</v>
      </c>
      <c r="AG20" s="12">
        <v>587</v>
      </c>
      <c r="AH20" s="12">
        <v>588</v>
      </c>
      <c r="AI20" s="12" t="s">
        <v>12</v>
      </c>
      <c r="AJ20" s="12" t="s">
        <v>12</v>
      </c>
      <c r="AK20" s="12">
        <v>589</v>
      </c>
      <c r="AL20" s="12">
        <v>595</v>
      </c>
      <c r="AM20" s="12">
        <v>589</v>
      </c>
      <c r="AN20" s="12">
        <v>590</v>
      </c>
      <c r="AO20" s="12" t="s">
        <v>12</v>
      </c>
      <c r="AP20" s="12" t="s">
        <v>12</v>
      </c>
      <c r="AQ20" s="12">
        <v>594</v>
      </c>
      <c r="AR20" s="12">
        <v>590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</row>
    <row r="21" spans="1:50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70</v>
      </c>
      <c r="E21">
        <f>IF(COUNT(N21:AX21)=0,"", COUNT(N21:AX21))</f>
        <v>16</v>
      </c>
      <c r="F21">
        <f t="shared" si="2"/>
        <v>5</v>
      </c>
      <c r="G21">
        <f>IFERROR(LARGE((N21:AX21),1),"")</f>
        <v>597</v>
      </c>
      <c r="H21">
        <f>IFERROR(LARGE((N21:AX21),2),"")</f>
        <v>592</v>
      </c>
      <c r="I21">
        <f>IFERROR(LARGE((N21:AX21),3),"")</f>
        <v>591</v>
      </c>
      <c r="J21">
        <f>IFERROR(LARGE((N21:AX21),4),"")</f>
        <v>589</v>
      </c>
      <c r="K21">
        <f>IFERROR(LARGE((N21:AX21),5),"")</f>
        <v>589</v>
      </c>
      <c r="L21" s="78">
        <f t="shared" si="3"/>
        <v>591.6</v>
      </c>
      <c r="N21" s="12" t="s">
        <v>12</v>
      </c>
      <c r="O21" s="12" t="s">
        <v>12</v>
      </c>
      <c r="P21" s="12">
        <v>576</v>
      </c>
      <c r="Q21" s="12" t="s">
        <v>12</v>
      </c>
      <c r="R21" s="12">
        <v>584</v>
      </c>
      <c r="S21" s="12">
        <v>585</v>
      </c>
      <c r="T21" s="12">
        <v>589</v>
      </c>
      <c r="U21" s="12">
        <v>582</v>
      </c>
      <c r="V21" s="12" t="s">
        <v>12</v>
      </c>
      <c r="W21" s="12">
        <v>591</v>
      </c>
      <c r="X21" s="12">
        <v>597</v>
      </c>
      <c r="Y21" s="12" t="s">
        <v>12</v>
      </c>
      <c r="Z21" s="12" t="s">
        <v>12</v>
      </c>
      <c r="AA21" s="12" t="s">
        <v>12</v>
      </c>
      <c r="AB21" s="12">
        <v>583</v>
      </c>
      <c r="AC21" s="12" t="s">
        <v>12</v>
      </c>
      <c r="AD21" s="12">
        <v>588</v>
      </c>
      <c r="AE21" s="12" t="s">
        <v>12</v>
      </c>
      <c r="AF21" s="12">
        <v>579</v>
      </c>
      <c r="AG21" s="12">
        <v>583</v>
      </c>
      <c r="AH21" s="12">
        <v>587</v>
      </c>
      <c r="AI21" s="12" t="s">
        <v>12</v>
      </c>
      <c r="AJ21" s="12" t="s">
        <v>12</v>
      </c>
      <c r="AK21" s="12">
        <v>589</v>
      </c>
      <c r="AL21" s="12" t="s">
        <v>12</v>
      </c>
      <c r="AM21" s="12" t="s">
        <v>12</v>
      </c>
      <c r="AN21" s="12">
        <v>592</v>
      </c>
      <c r="AO21" s="12" t="s">
        <v>12</v>
      </c>
      <c r="AP21" s="12" t="s">
        <v>12</v>
      </c>
      <c r="AQ21" s="12">
        <v>584</v>
      </c>
      <c r="AR21" s="12">
        <v>588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</row>
    <row r="22" spans="1:50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65</v>
      </c>
      <c r="E22">
        <f>IF(COUNT(N22:AX22)=0,"", COUNT(N22:AX22))</f>
        <v>5</v>
      </c>
      <c r="F22">
        <f t="shared" si="2"/>
        <v>5</v>
      </c>
      <c r="G22">
        <f>IFERROR(LARGE((N22:AX22),1),"")</f>
        <v>587</v>
      </c>
      <c r="H22">
        <f>IFERROR(LARGE((N22:AX22),2),"")</f>
        <v>585</v>
      </c>
      <c r="I22">
        <f>IFERROR(LARGE((N22:AX22),3),"")</f>
        <v>580</v>
      </c>
      <c r="J22">
        <f>IFERROR(LARGE((N22:AX22),4),"")</f>
        <v>579</v>
      </c>
      <c r="K22">
        <f>IFERROR(LARGE((N22:AX22),5),"")</f>
        <v>577</v>
      </c>
      <c r="L22" s="78">
        <f t="shared" si="3"/>
        <v>581.6</v>
      </c>
      <c r="N22" s="12" t="s">
        <v>12</v>
      </c>
      <c r="O22" s="12" t="s">
        <v>12</v>
      </c>
      <c r="P22" s="12">
        <v>587</v>
      </c>
      <c r="Q22" s="12">
        <v>585</v>
      </c>
      <c r="R22" s="12">
        <v>577</v>
      </c>
      <c r="S22" s="12">
        <v>580</v>
      </c>
      <c r="T22" s="12" t="s">
        <v>12</v>
      </c>
      <c r="U22" s="12" t="s">
        <v>12</v>
      </c>
      <c r="V22" s="12">
        <v>579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</row>
    <row r="23" spans="1:50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>IF(COUNT(N23:AX23)=0,"", COUNT(N23:AX23))</f>
        <v>4</v>
      </c>
      <c r="F23">
        <f t="shared" si="2"/>
        <v>4</v>
      </c>
      <c r="G23">
        <f>IFERROR(LARGE((N23:AX23),1),"")</f>
        <v>586</v>
      </c>
      <c r="H23">
        <f>IFERROR(LARGE((N23:AX23),2),"")</f>
        <v>576</v>
      </c>
      <c r="I23">
        <f>IFERROR(LARGE((N23:AX23),3),"")</f>
        <v>568</v>
      </c>
      <c r="J23">
        <f>IFERROR(LARGE((N23:AX23),4),"")</f>
        <v>562</v>
      </c>
      <c r="K23" t="str">
        <f>IFERROR(LARGE((N23:AX23),5),"")</f>
        <v/>
      </c>
      <c r="L23" s="78">
        <f t="shared" si="3"/>
        <v>573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562</v>
      </c>
      <c r="S23" s="12">
        <v>586</v>
      </c>
      <c r="T23" s="12">
        <v>568</v>
      </c>
      <c r="U23" s="12">
        <v>576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</row>
    <row r="24" spans="1:50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>
        <f>IF(COUNT(N24:AX24)=0,"", COUNT(N24:AX24))</f>
        <v>15</v>
      </c>
      <c r="F24">
        <f t="shared" si="2"/>
        <v>5</v>
      </c>
      <c r="G24">
        <f>IFERROR(LARGE((N24:AX24),1),"")</f>
        <v>591</v>
      </c>
      <c r="H24">
        <f>IFERROR(LARGE((N24:AX24),2),"")</f>
        <v>590</v>
      </c>
      <c r="I24">
        <f>IFERROR(LARGE((N24:AX24),3),"")</f>
        <v>590</v>
      </c>
      <c r="J24">
        <f>IFERROR(LARGE((N24:AX24),4),"")</f>
        <v>586</v>
      </c>
      <c r="K24">
        <f>IFERROR(LARGE((N24:AX24),5),"")</f>
        <v>585</v>
      </c>
      <c r="L24" s="78">
        <f t="shared" si="3"/>
        <v>588.4</v>
      </c>
      <c r="N24" s="12" t="s">
        <v>12</v>
      </c>
      <c r="O24" s="12">
        <v>574</v>
      </c>
      <c r="P24" s="12" t="s">
        <v>12</v>
      </c>
      <c r="Q24" s="12" t="s">
        <v>12</v>
      </c>
      <c r="R24" s="12">
        <v>579</v>
      </c>
      <c r="S24" s="12">
        <v>585</v>
      </c>
      <c r="T24" s="12">
        <v>576</v>
      </c>
      <c r="U24" s="12">
        <v>577</v>
      </c>
      <c r="V24" s="12" t="s">
        <v>12</v>
      </c>
      <c r="W24" s="12" t="s">
        <v>12</v>
      </c>
      <c r="X24" s="12" t="s">
        <v>12</v>
      </c>
      <c r="Y24" s="12">
        <v>579</v>
      </c>
      <c r="Z24" s="12">
        <v>584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582</v>
      </c>
      <c r="AJ24" s="12">
        <v>565</v>
      </c>
      <c r="AK24" s="12">
        <v>585</v>
      </c>
      <c r="AL24" s="12">
        <v>590</v>
      </c>
      <c r="AM24" s="12">
        <v>591</v>
      </c>
      <c r="AN24" s="12" t="s">
        <v>12</v>
      </c>
      <c r="AO24" s="12">
        <v>584</v>
      </c>
      <c r="AP24" s="12">
        <v>590</v>
      </c>
      <c r="AQ24" s="12" t="s">
        <v>12</v>
      </c>
      <c r="AR24" s="12" t="s">
        <v>12</v>
      </c>
      <c r="AS24" s="12">
        <v>586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</row>
    <row r="25" spans="1:50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66</v>
      </c>
      <c r="E25">
        <f>IF(COUNT(N25:AX25)=0,"", COUNT(N25:AX25))</f>
        <v>11</v>
      </c>
      <c r="F25">
        <f t="shared" si="2"/>
        <v>5</v>
      </c>
      <c r="G25">
        <f>IFERROR(LARGE((N25:AX25),1),"")</f>
        <v>592</v>
      </c>
      <c r="H25">
        <f>IFERROR(LARGE((N25:AX25),2),"")</f>
        <v>584</v>
      </c>
      <c r="I25">
        <f>IFERROR(LARGE((N25:AX25),3),"")</f>
        <v>583</v>
      </c>
      <c r="J25">
        <f>IFERROR(LARGE((N25:AX25),4),"")</f>
        <v>582</v>
      </c>
      <c r="K25">
        <f>IFERROR(LARGE((N25:AX25),5),"")</f>
        <v>581</v>
      </c>
      <c r="L25" s="78">
        <f t="shared" si="3"/>
        <v>584.4</v>
      </c>
      <c r="N25" s="12" t="s">
        <v>12</v>
      </c>
      <c r="O25" s="12">
        <v>584</v>
      </c>
      <c r="P25" s="12" t="s">
        <v>12</v>
      </c>
      <c r="Q25" s="12" t="s">
        <v>12</v>
      </c>
      <c r="R25" s="12">
        <v>572</v>
      </c>
      <c r="S25" s="12">
        <v>581</v>
      </c>
      <c r="T25" s="12">
        <v>580</v>
      </c>
      <c r="U25" s="12">
        <v>574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579</v>
      </c>
      <c r="AC25" s="12">
        <v>583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580</v>
      </c>
      <c r="AL25" s="12">
        <v>582</v>
      </c>
      <c r="AM25" s="12">
        <v>592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>
        <v>577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</row>
    <row r="26" spans="1:50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80</v>
      </c>
      <c r="E26">
        <f>IF(COUNT(N26:AX26)=0,"", COUNT(N26:AX26))</f>
        <v>16</v>
      </c>
      <c r="F26">
        <f t="shared" si="2"/>
        <v>5</v>
      </c>
      <c r="G26">
        <f>IFERROR(LARGE((N26:AX26),1),"")</f>
        <v>587</v>
      </c>
      <c r="H26">
        <f>IFERROR(LARGE((N26:AX26),2),"")</f>
        <v>584</v>
      </c>
      <c r="I26">
        <f>IFERROR(LARGE((N26:AX26),3),"")</f>
        <v>583</v>
      </c>
      <c r="J26">
        <f>IFERROR(LARGE((N26:AX26),4),"")</f>
        <v>581</v>
      </c>
      <c r="K26">
        <f>IFERROR(LARGE((N26:AX26),5),"")</f>
        <v>580</v>
      </c>
      <c r="L26" s="78">
        <f t="shared" si="3"/>
        <v>583</v>
      </c>
      <c r="N26" s="12" t="s">
        <v>12</v>
      </c>
      <c r="O26" s="12">
        <v>583</v>
      </c>
      <c r="P26" s="12" t="s">
        <v>12</v>
      </c>
      <c r="Q26" s="12" t="s">
        <v>12</v>
      </c>
      <c r="R26" s="12">
        <v>576</v>
      </c>
      <c r="S26" s="12">
        <v>580</v>
      </c>
      <c r="T26" s="12">
        <v>587</v>
      </c>
      <c r="U26" s="12">
        <v>577</v>
      </c>
      <c r="V26" s="12" t="s">
        <v>12</v>
      </c>
      <c r="W26" s="12" t="s">
        <v>12</v>
      </c>
      <c r="X26" s="12">
        <v>581</v>
      </c>
      <c r="Y26" s="12">
        <v>576</v>
      </c>
      <c r="Z26" s="12">
        <v>572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584</v>
      </c>
      <c r="AJ26" s="12">
        <v>539</v>
      </c>
      <c r="AK26" s="12">
        <v>570</v>
      </c>
      <c r="AL26" s="12">
        <v>573</v>
      </c>
      <c r="AM26" s="12">
        <v>571</v>
      </c>
      <c r="AN26" s="12" t="s">
        <v>12</v>
      </c>
      <c r="AO26" s="12">
        <v>571</v>
      </c>
      <c r="AP26" s="12">
        <v>574</v>
      </c>
      <c r="AQ26" s="12" t="s">
        <v>12</v>
      </c>
      <c r="AR26" s="12" t="s">
        <v>12</v>
      </c>
      <c r="AS26" s="12">
        <v>572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</row>
    <row r="27" spans="1:50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71</v>
      </c>
      <c r="E27">
        <f>IF(COUNT(N27:AX27)=0,"", COUNT(N27:AX27))</f>
        <v>12</v>
      </c>
      <c r="F27">
        <f t="shared" si="2"/>
        <v>5</v>
      </c>
      <c r="G27">
        <f>IFERROR(LARGE((N27:AX27),1),"")</f>
        <v>595</v>
      </c>
      <c r="H27">
        <f>IFERROR(LARGE((N27:AX27),2),"")</f>
        <v>593</v>
      </c>
      <c r="I27">
        <f>IFERROR(LARGE((N27:AX27),3),"")</f>
        <v>590</v>
      </c>
      <c r="J27">
        <f>IFERROR(LARGE((N27:AX27),4),"")</f>
        <v>590</v>
      </c>
      <c r="K27">
        <f>IFERROR(LARGE((N27:AX27),5),"")</f>
        <v>589</v>
      </c>
      <c r="L27" s="78">
        <f t="shared" si="3"/>
        <v>591.4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586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581</v>
      </c>
      <c r="Z27" s="12">
        <v>588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583</v>
      </c>
      <c r="AJ27" s="12">
        <v>564</v>
      </c>
      <c r="AK27" s="12">
        <v>590</v>
      </c>
      <c r="AL27" s="12">
        <v>593</v>
      </c>
      <c r="AM27" s="12">
        <v>589</v>
      </c>
      <c r="AN27" s="12" t="s">
        <v>12</v>
      </c>
      <c r="AO27" s="12">
        <v>586</v>
      </c>
      <c r="AP27" s="12">
        <v>579</v>
      </c>
      <c r="AQ27" s="12">
        <v>590</v>
      </c>
      <c r="AR27" s="12">
        <v>595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</row>
    <row r="28" spans="1:50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64</v>
      </c>
      <c r="E28">
        <f>IF(COUNT(N28:AX28)=0,"", COUNT(N28:AX28))</f>
        <v>10</v>
      </c>
      <c r="F28">
        <f t="shared" si="2"/>
        <v>5</v>
      </c>
      <c r="G28">
        <f>IFERROR(LARGE((N28:AX28),1),"")</f>
        <v>597</v>
      </c>
      <c r="H28">
        <f>IFERROR(LARGE((N28:AX28),2),"")</f>
        <v>592</v>
      </c>
      <c r="I28">
        <f>IFERROR(LARGE((N28:AX28),3),"")</f>
        <v>592</v>
      </c>
      <c r="J28">
        <f>IFERROR(LARGE((N28:AX28),4),"")</f>
        <v>591</v>
      </c>
      <c r="K28">
        <f>IFERROR(LARGE((N28:AX28),5),"")</f>
        <v>590</v>
      </c>
      <c r="L28" s="78">
        <f t="shared" si="3"/>
        <v>592.4</v>
      </c>
      <c r="N28" s="12" t="s">
        <v>12</v>
      </c>
      <c r="O28" s="12" t="s">
        <v>12</v>
      </c>
      <c r="P28" s="12">
        <v>589</v>
      </c>
      <c r="Q28" s="12">
        <v>588</v>
      </c>
      <c r="R28" s="12">
        <v>590</v>
      </c>
      <c r="S28" s="12">
        <v>589</v>
      </c>
      <c r="T28" s="12" t="s">
        <v>12</v>
      </c>
      <c r="U28" s="12" t="s">
        <v>12</v>
      </c>
      <c r="V28" s="12">
        <v>587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597</v>
      </c>
      <c r="AL28" s="12">
        <v>592</v>
      </c>
      <c r="AM28" s="12">
        <v>591</v>
      </c>
      <c r="AN28" s="12" t="s">
        <v>12</v>
      </c>
      <c r="AO28" s="12" t="s">
        <v>12</v>
      </c>
      <c r="AP28" s="12" t="s">
        <v>12</v>
      </c>
      <c r="AQ28" s="12">
        <v>592</v>
      </c>
      <c r="AR28" s="12">
        <v>587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</row>
    <row r="29" spans="1:50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69</v>
      </c>
      <c r="E29">
        <f>IF(COUNT(N29:AX29)=0,"", COUNT(N29:AX29))</f>
        <v>4</v>
      </c>
      <c r="F29">
        <f t="shared" si="2"/>
        <v>4</v>
      </c>
      <c r="G29">
        <f>IFERROR(LARGE((N29:AX29),1),"")</f>
        <v>589</v>
      </c>
      <c r="H29">
        <f>IFERROR(LARGE((N29:AX29),2),"")</f>
        <v>588</v>
      </c>
      <c r="I29">
        <f>IFERROR(LARGE((N29:AX29),3),"")</f>
        <v>586</v>
      </c>
      <c r="J29">
        <f>IFERROR(LARGE((N29:AX29),4),"")</f>
        <v>575</v>
      </c>
      <c r="K29" t="str">
        <f>IFERROR(LARGE((N29:AX29),5),"")</f>
        <v/>
      </c>
      <c r="L29">
        <f t="shared" si="3"/>
        <v>584.5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>
        <v>586</v>
      </c>
      <c r="AL29" s="12">
        <v>588</v>
      </c>
      <c r="AM29" s="12">
        <v>589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>
        <v>575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</row>
    <row r="30" spans="1:50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63</v>
      </c>
      <c r="E30">
        <f>IF(COUNT(N30:AX30)=0,"", COUNT(N30:AX30))</f>
        <v>5</v>
      </c>
      <c r="F30">
        <f t="shared" si="2"/>
        <v>5</v>
      </c>
      <c r="G30">
        <f>IFERROR(LARGE((N30:AX30),1),"")</f>
        <v>591</v>
      </c>
      <c r="H30">
        <f>IFERROR(LARGE((N30:AX30),2),"")</f>
        <v>588</v>
      </c>
      <c r="I30">
        <f>IFERROR(LARGE((N30:AX30),3),"")</f>
        <v>586</v>
      </c>
      <c r="J30">
        <f>IFERROR(LARGE((N30:AX30),4),"")</f>
        <v>584</v>
      </c>
      <c r="K30">
        <f>IFERROR(LARGE((N30:AX30),5),"")</f>
        <v>584</v>
      </c>
      <c r="L30" s="78">
        <f t="shared" si="3"/>
        <v>586.6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584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591</v>
      </c>
      <c r="AL30" s="12">
        <v>584</v>
      </c>
      <c r="AM30" s="12">
        <v>588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586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</row>
    <row r="31" spans="1:50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67</v>
      </c>
      <c r="E31">
        <f>IF(COUNT(N31:AX31)=0,"", COUNT(N31:AX31))</f>
        <v>12</v>
      </c>
      <c r="F31">
        <f t="shared" si="2"/>
        <v>5</v>
      </c>
      <c r="G31">
        <f>IFERROR(LARGE((N31:AX31),1),"")</f>
        <v>590</v>
      </c>
      <c r="H31">
        <f>IFERROR(LARGE((N31:AX31),2),"")</f>
        <v>589</v>
      </c>
      <c r="I31">
        <f>IFERROR(LARGE((N31:AX31),3),"")</f>
        <v>589</v>
      </c>
      <c r="J31">
        <f>IFERROR(LARGE((N31:AX31),4),"")</f>
        <v>587</v>
      </c>
      <c r="K31">
        <f>IFERROR(LARGE((N31:AX31),5),"")</f>
        <v>587</v>
      </c>
      <c r="L31" s="78">
        <f t="shared" si="3"/>
        <v>588.4</v>
      </c>
      <c r="N31" s="12" t="s">
        <v>12</v>
      </c>
      <c r="O31" s="12">
        <v>580</v>
      </c>
      <c r="P31" s="12" t="s">
        <v>12</v>
      </c>
      <c r="Q31" s="12" t="s">
        <v>12</v>
      </c>
      <c r="R31" s="12">
        <v>578</v>
      </c>
      <c r="S31" s="12">
        <v>587</v>
      </c>
      <c r="T31" s="12">
        <v>589</v>
      </c>
      <c r="U31" s="12">
        <v>576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579</v>
      </c>
      <c r="AC31" s="12">
        <v>589</v>
      </c>
      <c r="AD31" s="12" t="s">
        <v>12</v>
      </c>
      <c r="AE31" s="12" t="s">
        <v>12</v>
      </c>
      <c r="AF31" s="12">
        <v>584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583</v>
      </c>
      <c r="AL31" s="12">
        <v>590</v>
      </c>
      <c r="AM31" s="12">
        <v>587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576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</row>
    <row r="32" spans="1:50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75</v>
      </c>
      <c r="E32">
        <f>IF(COUNT(N32:AX32)=0,"", COUNT(N32:AX32))</f>
        <v>13</v>
      </c>
      <c r="F32">
        <f t="shared" si="2"/>
        <v>5</v>
      </c>
      <c r="G32">
        <f>IFERROR(LARGE((N32:AX32),1),"")</f>
        <v>586</v>
      </c>
      <c r="H32">
        <f>IFERROR(LARGE((N32:AX32),2),"")</f>
        <v>584</v>
      </c>
      <c r="I32">
        <f>IFERROR(LARGE((N32:AX32),3),"")</f>
        <v>583</v>
      </c>
      <c r="J32">
        <f>IFERROR(LARGE((N32:AX32),4),"")</f>
        <v>582</v>
      </c>
      <c r="K32">
        <f>IFERROR(LARGE((N32:AX32),5),"")</f>
        <v>581</v>
      </c>
      <c r="L32" s="78">
        <f t="shared" si="3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577</v>
      </c>
      <c r="S32" s="12">
        <v>576</v>
      </c>
      <c r="T32" s="12">
        <v>581</v>
      </c>
      <c r="U32" s="12">
        <v>559</v>
      </c>
      <c r="V32" s="12" t="s">
        <v>12</v>
      </c>
      <c r="W32" s="12" t="s">
        <v>12</v>
      </c>
      <c r="X32" s="12">
        <v>586</v>
      </c>
      <c r="Y32" s="12">
        <v>578</v>
      </c>
      <c r="Z32" s="12">
        <v>583</v>
      </c>
      <c r="AA32" s="12" t="s">
        <v>12</v>
      </c>
      <c r="AB32" s="12">
        <v>584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582</v>
      </c>
      <c r="AJ32" s="12">
        <v>565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576</v>
      </c>
      <c r="AP32" s="12">
        <v>580</v>
      </c>
      <c r="AQ32" s="12" t="s">
        <v>12</v>
      </c>
      <c r="AR32" s="12" t="s">
        <v>12</v>
      </c>
      <c r="AS32" s="12">
        <v>581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</row>
    <row r="33" spans="1:50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78</v>
      </c>
      <c r="E33">
        <f>IF(COUNT(N33:AX33)=0,"", COUNT(N33:AX33))</f>
        <v>14</v>
      </c>
      <c r="F33">
        <f t="shared" si="2"/>
        <v>5</v>
      </c>
      <c r="G33">
        <f>IFERROR(LARGE((N33:AX33),1),"")</f>
        <v>589</v>
      </c>
      <c r="H33">
        <f>IFERROR(LARGE((N33:AX33),2),"")</f>
        <v>585</v>
      </c>
      <c r="I33">
        <f>IFERROR(LARGE((N33:AX33),3),"")</f>
        <v>583</v>
      </c>
      <c r="J33">
        <f>IFERROR(LARGE((N33:AX33),4),"")</f>
        <v>583</v>
      </c>
      <c r="K33">
        <f>IFERROR(LARGE((N33:AX33),5),"")</f>
        <v>580</v>
      </c>
      <c r="L33" s="78">
        <f t="shared" si="3"/>
        <v>584</v>
      </c>
      <c r="N33" s="12" t="s">
        <v>12</v>
      </c>
      <c r="O33" s="12">
        <v>579</v>
      </c>
      <c r="P33" s="12" t="s">
        <v>12</v>
      </c>
      <c r="Q33" s="12" t="s">
        <v>12</v>
      </c>
      <c r="R33" s="12">
        <v>569</v>
      </c>
      <c r="S33" s="12">
        <v>571</v>
      </c>
      <c r="T33" s="12">
        <v>580</v>
      </c>
      <c r="U33" s="12">
        <v>577</v>
      </c>
      <c r="V33" s="12" t="s">
        <v>12</v>
      </c>
      <c r="W33" s="12" t="s">
        <v>12</v>
      </c>
      <c r="X33" s="12" t="s">
        <v>12</v>
      </c>
      <c r="Y33" s="12">
        <v>583</v>
      </c>
      <c r="Z33" s="12">
        <v>577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575</v>
      </c>
      <c r="AJ33" s="12">
        <v>562</v>
      </c>
      <c r="AK33" s="12">
        <v>589</v>
      </c>
      <c r="AL33" s="12">
        <v>585</v>
      </c>
      <c r="AM33" s="12">
        <v>583</v>
      </c>
      <c r="AN33" s="12" t="s">
        <v>12</v>
      </c>
      <c r="AO33" s="12">
        <v>575</v>
      </c>
      <c r="AP33" s="12">
        <v>574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</row>
    <row r="34" spans="1:50" x14ac:dyDescent="0.35">
      <c r="A34" t="str">
        <f t="shared" ref="A34" si="4">IF(D34="","",(RIGHT(D34,LEN(D34)-SEARCH(" ",D34,1))))</f>
        <v/>
      </c>
      <c r="B34" t="str">
        <f t="shared" ref="B34" si="5">IF(D34="","",(LEFT(D34,SEARCH(" ",D34,1))))</f>
        <v/>
      </c>
      <c r="C34" s="12">
        <v>22</v>
      </c>
      <c r="E34" t="str">
        <f>IF(COUNT(N34:AX34)=0,"", COUNT(N34:AX34))</f>
        <v/>
      </c>
      <c r="F34" t="str">
        <f t="shared" ref="F34:F42" si="6">_xlfn.IFS(E34="","",E34=1,1,E34=2,2,E34=3,3,E34=4,4,E34=5,5,E34&gt;5,5)</f>
        <v/>
      </c>
      <c r="G34" t="str">
        <f>IFERROR(LARGE((N34:AX34),1),"")</f>
        <v/>
      </c>
      <c r="H34" t="str">
        <f>IFERROR(LARGE((N34:AX34),2),"")</f>
        <v/>
      </c>
      <c r="I34" t="str">
        <f>IFERROR(LARGE((N34:AX34),3),"")</f>
        <v/>
      </c>
      <c r="J34" t="str">
        <f>IFERROR(LARGE((N34:AX34),4),"")</f>
        <v/>
      </c>
      <c r="K34" t="str">
        <f>IFERROR(LARGE((N34:AX34),5),"")</f>
        <v/>
      </c>
      <c r="L34" t="str">
        <f t="shared" ref="L34:L42" si="7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</row>
    <row r="35" spans="1:50" x14ac:dyDescent="0.35">
      <c r="A35" t="str">
        <f t="shared" ref="A35:A42" si="8">IF(D35="","",(RIGHT(D35,LEN(D35)-SEARCH(" ",D35,1))))</f>
        <v/>
      </c>
      <c r="B35" t="str">
        <f t="shared" ref="B35:B42" si="9">IF(D35="","",(LEFT(D35,SEARCH(" ",D35,1))))</f>
        <v/>
      </c>
      <c r="C35" s="12">
        <v>23</v>
      </c>
      <c r="E35" t="str">
        <f>IF(COUNT(N35:AX35)=0,"", COUNT(N35:AX35))</f>
        <v/>
      </c>
      <c r="F35" t="str">
        <f t="shared" si="6"/>
        <v/>
      </c>
      <c r="G35" t="str">
        <f>IFERROR(LARGE((N35:AX35),1),"")</f>
        <v/>
      </c>
      <c r="H35" t="str">
        <f>IFERROR(LARGE((N35:AX35),2),"")</f>
        <v/>
      </c>
      <c r="I35" t="str">
        <f>IFERROR(LARGE((N35:AX35),3),"")</f>
        <v/>
      </c>
      <c r="J35" t="str">
        <f>IFERROR(LARGE((N35:AX35),4),"")</f>
        <v/>
      </c>
      <c r="K35" t="str">
        <f>IFERROR(LARGE((N35:AX35),5),"")</f>
        <v/>
      </c>
      <c r="L35" t="str">
        <f t="shared" si="7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</row>
    <row r="36" spans="1:50" x14ac:dyDescent="0.35">
      <c r="A36" t="str">
        <f t="shared" si="8"/>
        <v/>
      </c>
      <c r="B36" t="str">
        <f t="shared" si="9"/>
        <v/>
      </c>
      <c r="C36" s="12">
        <v>24</v>
      </c>
      <c r="E36" t="str">
        <f>IF(COUNT(N36:AX36)=0,"", COUNT(N36:AX36))</f>
        <v/>
      </c>
      <c r="F36" t="str">
        <f t="shared" si="6"/>
        <v/>
      </c>
      <c r="G36" t="str">
        <f>IFERROR(LARGE((N36:AX36),1),"")</f>
        <v/>
      </c>
      <c r="H36" t="str">
        <f>IFERROR(LARGE((N36:AX36),2),"")</f>
        <v/>
      </c>
      <c r="I36" t="str">
        <f>IFERROR(LARGE((N36:AX36),3),"")</f>
        <v/>
      </c>
      <c r="J36" t="str">
        <f>IFERROR(LARGE((N36:AX36),4),"")</f>
        <v/>
      </c>
      <c r="K36" t="str">
        <f>IFERROR(LARGE((N36:AX36),5),"")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</row>
    <row r="37" spans="1:50" x14ac:dyDescent="0.35">
      <c r="A37" t="str">
        <f t="shared" si="8"/>
        <v/>
      </c>
      <c r="B37" t="str">
        <f t="shared" si="9"/>
        <v/>
      </c>
      <c r="C37" s="12">
        <v>25</v>
      </c>
      <c r="E37" t="str">
        <f>IF(COUNT(N37:AX37)=0,"", COUNT(N37:AX37))</f>
        <v/>
      </c>
      <c r="F37" t="str">
        <f t="shared" si="6"/>
        <v/>
      </c>
      <c r="G37" t="str">
        <f>IFERROR(LARGE((N37:AX37),1),"")</f>
        <v/>
      </c>
      <c r="H37" t="str">
        <f>IFERROR(LARGE((N37:AX37),2),"")</f>
        <v/>
      </c>
      <c r="I37" t="str">
        <f>IFERROR(LARGE((N37:AX37),3),"")</f>
        <v/>
      </c>
      <c r="J37" t="str">
        <f>IFERROR(LARGE((N37:AX37),4),"")</f>
        <v/>
      </c>
      <c r="K37" t="str">
        <f>IFERROR(LARGE((N37:AX37),5),"")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</row>
    <row r="38" spans="1:50" x14ac:dyDescent="0.35">
      <c r="A38" t="str">
        <f t="shared" si="8"/>
        <v/>
      </c>
      <c r="B38" t="str">
        <f t="shared" si="9"/>
        <v/>
      </c>
      <c r="C38" s="12">
        <v>26</v>
      </c>
      <c r="E38" t="str">
        <f>IF(COUNT(N38:AX38)=0,"", COUNT(N38:AX38))</f>
        <v/>
      </c>
      <c r="F38" t="str">
        <f t="shared" si="6"/>
        <v/>
      </c>
      <c r="G38" t="str">
        <f>IFERROR(LARGE((N38:AX38),1),"")</f>
        <v/>
      </c>
      <c r="H38" t="str">
        <f>IFERROR(LARGE((N38:AX38),2),"")</f>
        <v/>
      </c>
      <c r="I38" t="str">
        <f>IFERROR(LARGE((N38:AX38),3),"")</f>
        <v/>
      </c>
      <c r="J38" t="str">
        <f>IFERROR(LARGE((N38:AX38),4),"")</f>
        <v/>
      </c>
      <c r="K38" t="str">
        <f>IFERROR(LARGE((N38:AX38),5),"")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</row>
    <row r="39" spans="1:50" x14ac:dyDescent="0.35">
      <c r="A39" t="str">
        <f t="shared" si="8"/>
        <v/>
      </c>
      <c r="B39" t="str">
        <f t="shared" si="9"/>
        <v/>
      </c>
      <c r="C39" s="12">
        <v>27</v>
      </c>
      <c r="E39" t="str">
        <f>IF(COUNT(N39:AX39)=0,"", COUNT(N39:AX39))</f>
        <v/>
      </c>
      <c r="F39" t="str">
        <f t="shared" si="6"/>
        <v/>
      </c>
      <c r="G39" t="str">
        <f>IFERROR(LARGE((N39:AX39),1),"")</f>
        <v/>
      </c>
      <c r="H39" t="str">
        <f>IFERROR(LARGE((N39:AX39),2),"")</f>
        <v/>
      </c>
      <c r="I39" t="str">
        <f>IFERROR(LARGE((N39:AX39),3),"")</f>
        <v/>
      </c>
      <c r="J39" t="str">
        <f>IFERROR(LARGE((N39:AX39),4),"")</f>
        <v/>
      </c>
      <c r="K39" t="str">
        <f>IFERROR(LARGE((N39:AX39),5),"")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</row>
    <row r="40" spans="1:50" x14ac:dyDescent="0.35">
      <c r="A40" t="str">
        <f t="shared" si="8"/>
        <v/>
      </c>
      <c r="B40" t="str">
        <f t="shared" si="9"/>
        <v/>
      </c>
      <c r="C40" s="12">
        <v>28</v>
      </c>
      <c r="E40" t="str">
        <f>IF(COUNT(N40:AX40)=0,"", COUNT(N40:AX40))</f>
        <v/>
      </c>
      <c r="F40" t="str">
        <f t="shared" si="6"/>
        <v/>
      </c>
      <c r="G40" t="str">
        <f>IFERROR(LARGE((N40:AX40),1),"")</f>
        <v/>
      </c>
      <c r="H40" t="str">
        <f>IFERROR(LARGE((N40:AX40),2),"")</f>
        <v/>
      </c>
      <c r="I40" t="str">
        <f>IFERROR(LARGE((N40:AX40),3),"")</f>
        <v/>
      </c>
      <c r="J40" t="str">
        <f>IFERROR(LARGE((N40:AX40),4),"")</f>
        <v/>
      </c>
      <c r="K40" t="str">
        <f>IFERROR(LARGE((N40:AX40),5),"")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</row>
    <row r="41" spans="1:50" x14ac:dyDescent="0.35">
      <c r="A41" t="str">
        <f t="shared" si="8"/>
        <v/>
      </c>
      <c r="B41" t="str">
        <f t="shared" si="9"/>
        <v/>
      </c>
      <c r="C41" s="12">
        <v>29</v>
      </c>
      <c r="E41" t="str">
        <f>IF(COUNT(N41:AX41)=0,"", COUNT(N41:AX41))</f>
        <v/>
      </c>
      <c r="F41" t="str">
        <f t="shared" si="6"/>
        <v/>
      </c>
      <c r="G41" t="str">
        <f>IFERROR(LARGE((N41:AX41),1),"")</f>
        <v/>
      </c>
      <c r="H41" t="str">
        <f>IFERROR(LARGE((N41:AX41),2),"")</f>
        <v/>
      </c>
      <c r="I41" t="str">
        <f>IFERROR(LARGE((N41:AX41),3),"")</f>
        <v/>
      </c>
      <c r="J41" t="str">
        <f>IFERROR(LARGE((N41:AX41),4),"")</f>
        <v/>
      </c>
      <c r="K41" t="str">
        <f>IFERROR(LARGE((N41:AX41),5),"")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</row>
    <row r="42" spans="1:50" x14ac:dyDescent="0.35">
      <c r="A42" t="str">
        <f t="shared" si="8"/>
        <v/>
      </c>
      <c r="B42" t="str">
        <f t="shared" si="9"/>
        <v/>
      </c>
      <c r="C42" s="12">
        <v>30</v>
      </c>
      <c r="E42" t="str">
        <f>IF(COUNT(N42:AX42)=0,"", COUNT(N42:AX42))</f>
        <v/>
      </c>
      <c r="F42" t="str">
        <f t="shared" si="6"/>
        <v/>
      </c>
      <c r="G42" t="str">
        <f>IFERROR(LARGE((N42:AX42),1),"")</f>
        <v/>
      </c>
      <c r="H42" t="str">
        <f>IFERROR(LARGE((N42:AX42),2),"")</f>
        <v/>
      </c>
      <c r="I42" t="str">
        <f>IFERROR(LARGE((N42:AX42),3),"")</f>
        <v/>
      </c>
      <c r="J42" t="str">
        <f>IFERROR(LARGE((N42:AX42),4),"")</f>
        <v/>
      </c>
      <c r="K42" t="str">
        <f>IFERROR(LARGE((N42:AX42),5),"")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</row>
    <row r="43" spans="1:50" x14ac:dyDescent="0.35">
      <c r="A43" t="str">
        <f t="shared" ref="A43:A47" si="10">IF(D43="","",(RIGHT(D43,LEN(D43)-SEARCH(" ",D43,1))))</f>
        <v/>
      </c>
      <c r="B43" t="str">
        <f t="shared" ref="B43:B47" si="11">IF(D43="","",(LEFT(D43,SEARCH(" ",D43,1))))</f>
        <v/>
      </c>
      <c r="C43" s="12">
        <v>31</v>
      </c>
      <c r="E43" t="str">
        <f>IF(COUNT(N43:AX43)=0,"", COUNT(N43:AX43))</f>
        <v/>
      </c>
      <c r="F43" t="str">
        <f t="shared" ref="F43:F47" si="12">_xlfn.IFS(E43="","",E43=1,1,E43=2,2,E43=3,3,E43=4,4,E43=5,5,E43&gt;5,5)</f>
        <v/>
      </c>
      <c r="G43" t="str">
        <f>IFERROR(LARGE((N43:AX43),1),"")</f>
        <v/>
      </c>
      <c r="H43" t="str">
        <f>IFERROR(LARGE((N43:AX43),2),"")</f>
        <v/>
      </c>
      <c r="I43" t="str">
        <f>IFERROR(LARGE((N43:AX43),3),"")</f>
        <v/>
      </c>
      <c r="J43" t="str">
        <f>IFERROR(LARGE((N43:AX43),4),"")</f>
        <v/>
      </c>
      <c r="K43" t="str">
        <f>IFERROR(LARGE((N43:AX43),5),"")</f>
        <v/>
      </c>
      <c r="L43" t="str">
        <f t="shared" ref="L43:L47" si="13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</row>
    <row r="44" spans="1:50" x14ac:dyDescent="0.35">
      <c r="A44" t="str">
        <f t="shared" si="10"/>
        <v/>
      </c>
      <c r="B44" t="str">
        <f t="shared" si="11"/>
        <v/>
      </c>
      <c r="C44" s="12">
        <v>32</v>
      </c>
      <c r="E44" t="str">
        <f>IF(COUNT(N44:AX44)=0,"", COUNT(N44:AX44))</f>
        <v/>
      </c>
      <c r="F44" t="str">
        <f t="shared" si="12"/>
        <v/>
      </c>
      <c r="G44" t="str">
        <f>IFERROR(LARGE((N44:AX44),1),"")</f>
        <v/>
      </c>
      <c r="H44" t="str">
        <f>IFERROR(LARGE((N44:AX44),2),"")</f>
        <v/>
      </c>
      <c r="I44" t="str">
        <f>IFERROR(LARGE((N44:AX44),3),"")</f>
        <v/>
      </c>
      <c r="J44" t="str">
        <f>IFERROR(LARGE((N44:AX44),4),"")</f>
        <v/>
      </c>
      <c r="K44" t="str">
        <f>IFERROR(LARGE((N44:AX44),5),"")</f>
        <v/>
      </c>
      <c r="L44" t="str">
        <f t="shared" si="1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</row>
    <row r="45" spans="1:50" x14ac:dyDescent="0.35">
      <c r="A45" t="str">
        <f t="shared" si="10"/>
        <v/>
      </c>
      <c r="B45" t="str">
        <f t="shared" si="11"/>
        <v/>
      </c>
      <c r="C45" s="12">
        <v>33</v>
      </c>
      <c r="E45" t="str">
        <f>IF(COUNT(N45:AX45)=0,"", COUNT(N45:AX45))</f>
        <v/>
      </c>
      <c r="F45" t="str">
        <f t="shared" si="12"/>
        <v/>
      </c>
      <c r="G45" t="str">
        <f>IFERROR(LARGE((N45:AX45),1),"")</f>
        <v/>
      </c>
      <c r="H45" t="str">
        <f>IFERROR(LARGE((N45:AX45),2),"")</f>
        <v/>
      </c>
      <c r="I45" t="str">
        <f>IFERROR(LARGE((N45:AX45),3),"")</f>
        <v/>
      </c>
      <c r="J45" t="str">
        <f>IFERROR(LARGE((N45:AX45),4),"")</f>
        <v/>
      </c>
      <c r="K45" t="str">
        <f>IFERROR(LARGE((N45:AX45),5),"")</f>
        <v/>
      </c>
      <c r="L45" t="str">
        <f t="shared" si="1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</row>
    <row r="46" spans="1:50" x14ac:dyDescent="0.35">
      <c r="A46" t="str">
        <f t="shared" si="10"/>
        <v/>
      </c>
      <c r="B46" t="str">
        <f t="shared" si="11"/>
        <v/>
      </c>
      <c r="C46" s="12">
        <v>34</v>
      </c>
      <c r="E46" t="str">
        <f>IF(COUNT(N46:AX46)=0,"", COUNT(N46:AX46))</f>
        <v/>
      </c>
      <c r="F46" t="str">
        <f t="shared" si="12"/>
        <v/>
      </c>
      <c r="G46" t="str">
        <f>IFERROR(LARGE((N46:AX46),1),"")</f>
        <v/>
      </c>
      <c r="H46" t="str">
        <f>IFERROR(LARGE((N46:AX46),2),"")</f>
        <v/>
      </c>
      <c r="I46" t="str">
        <f>IFERROR(LARGE((N46:AX46),3),"")</f>
        <v/>
      </c>
      <c r="J46" t="str">
        <f>IFERROR(LARGE((N46:AX46),4),"")</f>
        <v/>
      </c>
      <c r="K46" t="str">
        <f>IFERROR(LARGE((N46:AX46),5),"")</f>
        <v/>
      </c>
      <c r="L46" t="str">
        <f t="shared" si="1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</row>
    <row r="47" spans="1:50" x14ac:dyDescent="0.35">
      <c r="A47" t="str">
        <f t="shared" si="10"/>
        <v/>
      </c>
      <c r="B47" t="str">
        <f t="shared" si="11"/>
        <v/>
      </c>
      <c r="C47" s="12">
        <v>35</v>
      </c>
      <c r="E47" t="str">
        <f>IF(COUNT(N47:AX47)=0,"", COUNT(N47:AX47))</f>
        <v/>
      </c>
      <c r="F47" t="str">
        <f t="shared" si="12"/>
        <v/>
      </c>
      <c r="G47" t="str">
        <f>IFERROR(LARGE((N47:AX47),1),"")</f>
        <v/>
      </c>
      <c r="H47" t="str">
        <f>IFERROR(LARGE((N47:AX47),2),"")</f>
        <v/>
      </c>
      <c r="I47" t="str">
        <f>IFERROR(LARGE((N47:AX47),3),"")</f>
        <v/>
      </c>
      <c r="J47" t="str">
        <f>IFERROR(LARGE((N47:AX47),4),"")</f>
        <v/>
      </c>
      <c r="K47" t="str">
        <f>IFERROR(LARGE((N47:AX47),5),"")</f>
        <v/>
      </c>
      <c r="L47" t="str">
        <f t="shared" si="1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</row>
  </sheetData>
  <sortState xmlns:xlrd2="http://schemas.microsoft.com/office/spreadsheetml/2017/richdata2" ref="A14:AX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X47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W70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34</v>
      </c>
    </row>
    <row r="3" spans="1:49" x14ac:dyDescent="0.35">
      <c r="B3" s="49" t="str">
        <f>Summary!B2</f>
        <v>June 10, 2025</v>
      </c>
    </row>
    <row r="5" spans="1:49" x14ac:dyDescent="0.35">
      <c r="B5" s="96" t="s">
        <v>2</v>
      </c>
      <c r="C5" s="96"/>
      <c r="D5" s="96"/>
      <c r="E5" s="97"/>
      <c r="F5" s="50">
        <v>589</v>
      </c>
      <c r="I5" s="3"/>
    </row>
    <row r="6" spans="1:49" x14ac:dyDescent="0.35">
      <c r="B6" s="98" t="s">
        <v>3</v>
      </c>
      <c r="C6" s="98"/>
      <c r="D6" s="98"/>
      <c r="E6" s="99"/>
      <c r="F6" s="51">
        <v>586</v>
      </c>
      <c r="I6" s="4"/>
    </row>
    <row r="7" spans="1:49" x14ac:dyDescent="0.35">
      <c r="B7" s="100" t="s">
        <v>4</v>
      </c>
      <c r="C7" s="100"/>
      <c r="D7" s="100"/>
      <c r="E7" s="101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2026</v>
      </c>
      <c r="AQ11" s="64">
        <v>2026</v>
      </c>
      <c r="AR11" s="64">
        <v>2026</v>
      </c>
      <c r="AS11" s="64">
        <v>2026</v>
      </c>
      <c r="AT11" s="64" t="s">
        <v>15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43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152</v>
      </c>
      <c r="AF12" s="64" t="s">
        <v>152</v>
      </c>
      <c r="AG12" s="64" t="s">
        <v>152</v>
      </c>
      <c r="AH12" s="64" t="s">
        <v>152</v>
      </c>
      <c r="AI12" s="64" t="s">
        <v>152</v>
      </c>
      <c r="AJ12" s="64" t="s">
        <v>40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41</v>
      </c>
      <c r="AQ12" s="64" t="s">
        <v>41</v>
      </c>
      <c r="AR12" s="64" t="s">
        <v>41</v>
      </c>
      <c r="AS12" s="64" t="s">
        <v>41</v>
      </c>
      <c r="AT12" s="64" t="s">
        <v>16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58</v>
      </c>
      <c r="AE13" s="64" t="s">
        <v>82</v>
      </c>
      <c r="AF13" s="64" t="s">
        <v>160</v>
      </c>
      <c r="AG13" s="64" t="s">
        <v>161</v>
      </c>
      <c r="AH13" s="64" t="s">
        <v>158</v>
      </c>
      <c r="AI13" s="64" t="s">
        <v>162</v>
      </c>
      <c r="AJ13" s="64" t="s">
        <v>169</v>
      </c>
      <c r="AK13" s="64" t="s">
        <v>170</v>
      </c>
      <c r="AL13" s="64" t="s">
        <v>171</v>
      </c>
      <c r="AM13" s="64" t="s">
        <v>58</v>
      </c>
      <c r="AN13" s="64" t="s">
        <v>180</v>
      </c>
      <c r="AO13" s="64" t="s">
        <v>181</v>
      </c>
      <c r="AP13" s="64" t="s">
        <v>109</v>
      </c>
      <c r="AQ13" s="64" t="s">
        <v>110</v>
      </c>
      <c r="AR13" s="64" t="s">
        <v>194</v>
      </c>
      <c r="AS13" s="64" t="s">
        <v>195</v>
      </c>
      <c r="AT13" s="64" t="s">
        <v>168</v>
      </c>
      <c r="AU13" s="64" t="s">
        <v>192</v>
      </c>
      <c r="AV13" s="64" t="s">
        <v>193</v>
      </c>
      <c r="AW13" s="64" t="s">
        <v>178</v>
      </c>
    </row>
    <row r="14" spans="1:49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98</v>
      </c>
      <c r="E14">
        <f t="shared" ref="E14:E45" si="2">IF(COUNT(N14:AW14)=0,"", COUNT(N14:AW14))</f>
        <v>6</v>
      </c>
      <c r="F14">
        <f t="shared" ref="F14:F45" si="3">_xlfn.IFS(E14="","",E14=1,1,E14=2,2,E14=3,3,E14=4,4,E14=5,5,E14&gt;5,5)</f>
        <v>5</v>
      </c>
      <c r="G14">
        <f t="shared" ref="G14:G45" si="4">IFERROR(LARGE((N14:AW14),1),"")</f>
        <v>589</v>
      </c>
      <c r="H14">
        <f t="shared" ref="H14:H45" si="5">IFERROR(LARGE((N14:AW14),2),"")</f>
        <v>577</v>
      </c>
      <c r="I14">
        <f t="shared" ref="I14:I45" si="6">IFERROR(LARGE((N14:AW14),3),"")</f>
        <v>575</v>
      </c>
      <c r="J14">
        <f t="shared" ref="J14:J45" si="7">IFERROR(LARGE((N14:AW14),4),"")</f>
        <v>573</v>
      </c>
      <c r="K14">
        <f t="shared" ref="K14:K45" si="8">IFERROR(LARGE((N14:AW14),5),"")</f>
        <v>570</v>
      </c>
      <c r="L14" s="78">
        <f t="shared" ref="L14:L45" si="9">IFERROR(AVERAGEIF(G14:K14,"&gt;0"),"")</f>
        <v>576.79999999999995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>
        <v>575</v>
      </c>
      <c r="S14" s="12">
        <v>566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573</v>
      </c>
      <c r="AI14" s="12">
        <v>570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589</v>
      </c>
      <c r="AO14" s="12">
        <v>577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131</v>
      </c>
      <c r="E15">
        <f t="shared" si="2"/>
        <v>3</v>
      </c>
      <c r="F15">
        <f t="shared" si="3"/>
        <v>3</v>
      </c>
      <c r="G15">
        <f t="shared" si="4"/>
        <v>589</v>
      </c>
      <c r="H15">
        <f t="shared" si="5"/>
        <v>579</v>
      </c>
      <c r="I15">
        <f t="shared" si="6"/>
        <v>578</v>
      </c>
      <c r="J15" t="str">
        <f t="shared" si="7"/>
        <v/>
      </c>
      <c r="K15" t="str">
        <f t="shared" si="8"/>
        <v/>
      </c>
      <c r="L15" s="78">
        <f t="shared" si="9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589</v>
      </c>
      <c r="U15" s="12">
        <v>579</v>
      </c>
      <c r="V15" s="12" t="s">
        <v>12</v>
      </c>
      <c r="W15" s="12" t="s">
        <v>12</v>
      </c>
      <c r="X15" s="12">
        <v>578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100</v>
      </c>
      <c r="E16">
        <f t="shared" si="2"/>
        <v>8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576</v>
      </c>
      <c r="L16" s="78">
        <f t="shared" si="9"/>
        <v>583.4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535</v>
      </c>
      <c r="U16" s="12">
        <v>572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576</v>
      </c>
      <c r="AI16" s="12">
        <v>572</v>
      </c>
      <c r="AJ16" s="12">
        <v>587</v>
      </c>
      <c r="AK16" s="12">
        <v>592</v>
      </c>
      <c r="AL16" s="12">
        <v>582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>
        <v>580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90</v>
      </c>
      <c r="E17">
        <f t="shared" si="2"/>
        <v>3</v>
      </c>
      <c r="F17">
        <f t="shared" si="3"/>
        <v>3</v>
      </c>
      <c r="G17">
        <f t="shared" si="4"/>
        <v>585</v>
      </c>
      <c r="H17">
        <f t="shared" si="5"/>
        <v>584</v>
      </c>
      <c r="I17">
        <f t="shared" si="6"/>
        <v>576</v>
      </c>
      <c r="J17" t="str">
        <f t="shared" si="7"/>
        <v/>
      </c>
      <c r="K17" t="str">
        <f t="shared" si="8"/>
        <v/>
      </c>
      <c r="L17">
        <f t="shared" si="9"/>
        <v>581.66666666666663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585</v>
      </c>
      <c r="AK17" s="12">
        <v>576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584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95</v>
      </c>
      <c r="E18">
        <f t="shared" si="2"/>
        <v>2</v>
      </c>
      <c r="F18">
        <f t="shared" si="3"/>
        <v>2</v>
      </c>
      <c r="G18">
        <f t="shared" si="4"/>
        <v>572</v>
      </c>
      <c r="H18">
        <f t="shared" si="5"/>
        <v>568</v>
      </c>
      <c r="I18" t="str">
        <f t="shared" si="6"/>
        <v/>
      </c>
      <c r="J18" t="str">
        <f t="shared" si="7"/>
        <v/>
      </c>
      <c r="K18" t="str">
        <f t="shared" si="8"/>
        <v/>
      </c>
      <c r="L18" s="78">
        <f t="shared" si="9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572</v>
      </c>
      <c r="S18" s="12">
        <v>568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119</v>
      </c>
      <c r="E19">
        <f t="shared" si="2"/>
        <v>5</v>
      </c>
      <c r="F19">
        <f t="shared" si="3"/>
        <v>5</v>
      </c>
      <c r="G19">
        <f t="shared" si="4"/>
        <v>590</v>
      </c>
      <c r="H19">
        <f t="shared" si="5"/>
        <v>584</v>
      </c>
      <c r="I19">
        <f t="shared" si="6"/>
        <v>577</v>
      </c>
      <c r="J19">
        <f t="shared" si="7"/>
        <v>568</v>
      </c>
      <c r="K19">
        <f t="shared" si="8"/>
        <v>567</v>
      </c>
      <c r="L19" s="78">
        <f t="shared" si="9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584</v>
      </c>
      <c r="AD19" s="12">
        <v>577</v>
      </c>
      <c r="AE19" s="12" t="s">
        <v>12</v>
      </c>
      <c r="AF19" s="12" t="s">
        <v>12</v>
      </c>
      <c r="AG19" s="12" t="s">
        <v>12</v>
      </c>
      <c r="AH19" s="12">
        <v>567</v>
      </c>
      <c r="AI19" s="12">
        <v>568</v>
      </c>
      <c r="AJ19" s="12" t="s">
        <v>12</v>
      </c>
      <c r="AK19" s="12" t="s">
        <v>12</v>
      </c>
      <c r="AL19" s="12" t="s">
        <v>12</v>
      </c>
      <c r="AM19" s="12">
        <v>590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118</v>
      </c>
      <c r="E20">
        <f t="shared" si="2"/>
        <v>7</v>
      </c>
      <c r="F20">
        <f t="shared" si="3"/>
        <v>5</v>
      </c>
      <c r="G20">
        <f t="shared" si="4"/>
        <v>579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568</v>
      </c>
      <c r="L20" s="78">
        <f t="shared" si="9"/>
        <v>573.79999999999995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574</v>
      </c>
      <c r="S20" s="12">
        <v>569</v>
      </c>
      <c r="T20" s="12">
        <v>579</v>
      </c>
      <c r="U20" s="12">
        <v>563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568</v>
      </c>
      <c r="AI20" s="12">
        <v>554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>
        <v>579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173</v>
      </c>
      <c r="E21">
        <f t="shared" si="2"/>
        <v>2</v>
      </c>
      <c r="F21">
        <f t="shared" si="3"/>
        <v>2</v>
      </c>
      <c r="G21">
        <f t="shared" si="4"/>
        <v>586</v>
      </c>
      <c r="H21">
        <f t="shared" si="5"/>
        <v>509</v>
      </c>
      <c r="I21" t="str">
        <f t="shared" si="6"/>
        <v/>
      </c>
      <c r="J21" t="str">
        <f t="shared" si="7"/>
        <v/>
      </c>
      <c r="K21" t="str">
        <f t="shared" si="8"/>
        <v/>
      </c>
      <c r="L21">
        <f t="shared" si="9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586</v>
      </c>
      <c r="AK21" s="12">
        <v>509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94</v>
      </c>
      <c r="E22">
        <f t="shared" si="2"/>
        <v>2</v>
      </c>
      <c r="F22">
        <f t="shared" si="3"/>
        <v>2</v>
      </c>
      <c r="G22">
        <f t="shared" si="4"/>
        <v>584</v>
      </c>
      <c r="H22">
        <f t="shared" si="5"/>
        <v>580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>
        <v>580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172</v>
      </c>
      <c r="E23">
        <f t="shared" si="2"/>
        <v>4</v>
      </c>
      <c r="F23">
        <f t="shared" si="3"/>
        <v>4</v>
      </c>
      <c r="G23">
        <f t="shared" si="4"/>
        <v>590</v>
      </c>
      <c r="H23">
        <f t="shared" si="5"/>
        <v>583</v>
      </c>
      <c r="I23">
        <f t="shared" si="6"/>
        <v>582</v>
      </c>
      <c r="J23">
        <f t="shared" si="7"/>
        <v>579</v>
      </c>
      <c r="K23" t="str">
        <f t="shared" si="8"/>
        <v/>
      </c>
      <c r="L23">
        <f t="shared" si="9"/>
        <v>583.5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590</v>
      </c>
      <c r="AK23" s="12">
        <v>583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>
        <v>579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85</v>
      </c>
      <c r="E24">
        <f t="shared" si="2"/>
        <v>11</v>
      </c>
      <c r="F24">
        <f t="shared" si="3"/>
        <v>5</v>
      </c>
      <c r="G24">
        <f t="shared" si="4"/>
        <v>595</v>
      </c>
      <c r="H24">
        <f t="shared" si="5"/>
        <v>594</v>
      </c>
      <c r="I24">
        <f t="shared" si="6"/>
        <v>593</v>
      </c>
      <c r="J24">
        <f t="shared" si="7"/>
        <v>593</v>
      </c>
      <c r="K24">
        <f t="shared" si="8"/>
        <v>591</v>
      </c>
      <c r="L24" s="78">
        <f t="shared" si="9"/>
        <v>593.20000000000005</v>
      </c>
      <c r="N24" s="12" t="s">
        <v>12</v>
      </c>
      <c r="O24" s="12" t="s">
        <v>12</v>
      </c>
      <c r="P24" s="12">
        <v>586</v>
      </c>
      <c r="Q24" s="12">
        <v>591</v>
      </c>
      <c r="R24" s="12">
        <v>590</v>
      </c>
      <c r="S24" s="12">
        <v>594</v>
      </c>
      <c r="T24" s="12" t="s">
        <v>12</v>
      </c>
      <c r="U24" s="12" t="s">
        <v>12</v>
      </c>
      <c r="V24" s="12">
        <v>593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>
        <v>595</v>
      </c>
      <c r="AG24" s="12">
        <v>589</v>
      </c>
      <c r="AH24" s="12" t="s">
        <v>12</v>
      </c>
      <c r="AI24" s="12" t="s">
        <v>12</v>
      </c>
      <c r="AJ24" s="12">
        <v>590</v>
      </c>
      <c r="AK24" s="12">
        <v>593</v>
      </c>
      <c r="AL24" s="12">
        <v>591</v>
      </c>
      <c r="AM24" s="12" t="s">
        <v>12</v>
      </c>
      <c r="AN24" s="12" t="s">
        <v>12</v>
      </c>
      <c r="AO24" s="12" t="s">
        <v>12</v>
      </c>
      <c r="AP24" s="12">
        <v>585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175</v>
      </c>
      <c r="E25">
        <f t="shared" si="2"/>
        <v>5</v>
      </c>
      <c r="F25">
        <f t="shared" si="3"/>
        <v>5</v>
      </c>
      <c r="G25">
        <f t="shared" si="4"/>
        <v>586</v>
      </c>
      <c r="H25">
        <f t="shared" si="5"/>
        <v>586</v>
      </c>
      <c r="I25">
        <f t="shared" si="6"/>
        <v>584</v>
      </c>
      <c r="J25">
        <f t="shared" si="7"/>
        <v>579</v>
      </c>
      <c r="K25">
        <f t="shared" si="8"/>
        <v>574</v>
      </c>
      <c r="L25">
        <f t="shared" si="9"/>
        <v>581.79999999999995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584</v>
      </c>
      <c r="AK25" s="12">
        <v>586</v>
      </c>
      <c r="AL25" s="12">
        <v>579</v>
      </c>
      <c r="AM25" s="12">
        <v>586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574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115</v>
      </c>
      <c r="E26">
        <f t="shared" si="2"/>
        <v>10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587</v>
      </c>
      <c r="J26">
        <f t="shared" si="7"/>
        <v>587</v>
      </c>
      <c r="K26">
        <f t="shared" si="8"/>
        <v>587</v>
      </c>
      <c r="L26" s="78">
        <f t="shared" si="9"/>
        <v>587.6</v>
      </c>
      <c r="N26" s="12" t="s">
        <v>12</v>
      </c>
      <c r="O26" s="12" t="s">
        <v>12</v>
      </c>
      <c r="P26" s="12" t="s">
        <v>12</v>
      </c>
      <c r="Q26" s="12">
        <v>587</v>
      </c>
      <c r="R26" s="12">
        <v>581</v>
      </c>
      <c r="S26" s="12">
        <v>581</v>
      </c>
      <c r="T26" s="12">
        <v>579</v>
      </c>
      <c r="U26" s="12">
        <v>580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588</v>
      </c>
      <c r="AK26" s="12">
        <v>589</v>
      </c>
      <c r="AL26" s="12">
        <v>587</v>
      </c>
      <c r="AM26" s="12">
        <v>572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>
        <v>587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93</v>
      </c>
      <c r="E27">
        <f t="shared" si="2"/>
        <v>11</v>
      </c>
      <c r="F27">
        <f t="shared" si="3"/>
        <v>5</v>
      </c>
      <c r="G27">
        <f t="shared" si="4"/>
        <v>590</v>
      </c>
      <c r="H27">
        <f t="shared" si="5"/>
        <v>584</v>
      </c>
      <c r="I27">
        <f t="shared" si="6"/>
        <v>583</v>
      </c>
      <c r="J27">
        <f t="shared" si="7"/>
        <v>582</v>
      </c>
      <c r="K27">
        <f t="shared" si="8"/>
        <v>582</v>
      </c>
      <c r="L27" s="78">
        <f t="shared" si="9"/>
        <v>584.20000000000005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583</v>
      </c>
      <c r="Z27" s="12">
        <v>578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557</v>
      </c>
      <c r="AI27" s="12">
        <v>548</v>
      </c>
      <c r="AJ27" s="12">
        <v>581</v>
      </c>
      <c r="AK27" s="12">
        <v>590</v>
      </c>
      <c r="AL27" s="12">
        <v>582</v>
      </c>
      <c r="AM27" s="12" t="s">
        <v>12</v>
      </c>
      <c r="AN27" s="12">
        <v>581</v>
      </c>
      <c r="AO27" s="12">
        <v>582</v>
      </c>
      <c r="AP27" s="12" t="s">
        <v>12</v>
      </c>
      <c r="AQ27" s="12" t="s">
        <v>12</v>
      </c>
      <c r="AR27" s="12">
        <v>579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101</v>
      </c>
      <c r="E28">
        <f t="shared" si="2"/>
        <v>6</v>
      </c>
      <c r="F28">
        <f t="shared" si="3"/>
        <v>5</v>
      </c>
      <c r="G28">
        <f t="shared" si="4"/>
        <v>585</v>
      </c>
      <c r="H28">
        <f t="shared" si="5"/>
        <v>580</v>
      </c>
      <c r="I28">
        <f t="shared" si="6"/>
        <v>575</v>
      </c>
      <c r="J28">
        <f t="shared" si="7"/>
        <v>571</v>
      </c>
      <c r="K28">
        <f t="shared" si="8"/>
        <v>568</v>
      </c>
      <c r="L28" s="78">
        <f t="shared" si="9"/>
        <v>575.79999999999995</v>
      </c>
      <c r="N28" s="12" t="s">
        <v>12</v>
      </c>
      <c r="O28" s="12" t="s">
        <v>12</v>
      </c>
      <c r="P28" s="12">
        <v>585</v>
      </c>
      <c r="Q28" s="12">
        <v>580</v>
      </c>
      <c r="R28" s="12">
        <v>568</v>
      </c>
      <c r="S28" s="12">
        <v>575</v>
      </c>
      <c r="T28" s="12">
        <v>571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>
        <v>567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117</v>
      </c>
      <c r="E29">
        <f t="shared" si="2"/>
        <v>13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581</v>
      </c>
      <c r="K29">
        <f t="shared" si="8"/>
        <v>580</v>
      </c>
      <c r="L29" s="78">
        <f t="shared" si="9"/>
        <v>582.20000000000005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581</v>
      </c>
      <c r="S29" s="12">
        <v>579</v>
      </c>
      <c r="T29" s="12">
        <v>583</v>
      </c>
      <c r="U29" s="12">
        <v>565</v>
      </c>
      <c r="V29" s="12" t="s">
        <v>12</v>
      </c>
      <c r="W29" s="12" t="s">
        <v>12</v>
      </c>
      <c r="X29" s="12" t="s">
        <v>12</v>
      </c>
      <c r="Y29" s="12">
        <v>578</v>
      </c>
      <c r="Z29" s="12" t="s">
        <v>12</v>
      </c>
      <c r="AA29" s="12" t="s">
        <v>12</v>
      </c>
      <c r="AB29" s="12">
        <v>566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575</v>
      </c>
      <c r="AI29" s="12">
        <v>561</v>
      </c>
      <c r="AJ29" s="12">
        <v>582</v>
      </c>
      <c r="AK29" s="12">
        <v>585</v>
      </c>
      <c r="AL29" s="12">
        <v>580</v>
      </c>
      <c r="AM29" s="12" t="s">
        <v>12</v>
      </c>
      <c r="AN29" s="12">
        <v>575</v>
      </c>
      <c r="AO29" s="12" t="s">
        <v>12</v>
      </c>
      <c r="AP29" s="12" t="s">
        <v>12</v>
      </c>
      <c r="AQ29" s="12" t="s">
        <v>12</v>
      </c>
      <c r="AR29" s="12">
        <v>577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92</v>
      </c>
      <c r="E30">
        <f t="shared" si="2"/>
        <v>11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576</v>
      </c>
      <c r="L30" s="78">
        <f t="shared" si="9"/>
        <v>579.20000000000005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576</v>
      </c>
      <c r="S30" s="12">
        <v>572</v>
      </c>
      <c r="T30" s="12">
        <v>574</v>
      </c>
      <c r="U30" s="12">
        <v>567</v>
      </c>
      <c r="V30" s="12" t="s">
        <v>12</v>
      </c>
      <c r="W30" s="12" t="s">
        <v>12</v>
      </c>
      <c r="X30" s="12" t="s">
        <v>12</v>
      </c>
      <c r="Y30" s="12">
        <v>578</v>
      </c>
      <c r="Z30" s="12">
        <v>580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572</v>
      </c>
      <c r="AI30" s="12">
        <v>570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>
        <v>579</v>
      </c>
      <c r="AO30" s="12">
        <v>583</v>
      </c>
      <c r="AP30" s="12" t="s">
        <v>12</v>
      </c>
      <c r="AQ30" s="12" t="s">
        <v>12</v>
      </c>
      <c r="AR30" s="12">
        <v>571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83</v>
      </c>
      <c r="E31">
        <f t="shared" si="2"/>
        <v>11</v>
      </c>
      <c r="F31">
        <f t="shared" si="3"/>
        <v>5</v>
      </c>
      <c r="G31">
        <f t="shared" si="4"/>
        <v>595</v>
      </c>
      <c r="H31">
        <f t="shared" si="5"/>
        <v>592</v>
      </c>
      <c r="I31">
        <f t="shared" si="6"/>
        <v>591</v>
      </c>
      <c r="J31">
        <f t="shared" si="7"/>
        <v>590</v>
      </c>
      <c r="K31">
        <f t="shared" si="8"/>
        <v>587</v>
      </c>
      <c r="L31" s="78">
        <f t="shared" si="9"/>
        <v>591</v>
      </c>
      <c r="N31" s="12" t="s">
        <v>12</v>
      </c>
      <c r="O31" s="12" t="s">
        <v>12</v>
      </c>
      <c r="P31" s="12">
        <v>583</v>
      </c>
      <c r="Q31" s="12">
        <v>582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>
        <v>579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592</v>
      </c>
      <c r="AE31" s="12">
        <v>582</v>
      </c>
      <c r="AF31" s="12">
        <v>587</v>
      </c>
      <c r="AG31" s="12">
        <v>583</v>
      </c>
      <c r="AH31" s="12" t="s">
        <v>12</v>
      </c>
      <c r="AI31" s="12" t="s">
        <v>12</v>
      </c>
      <c r="AJ31" s="12">
        <v>595</v>
      </c>
      <c r="AK31" s="12">
        <v>591</v>
      </c>
      <c r="AL31" s="12">
        <v>590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585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87</v>
      </c>
      <c r="E32">
        <f t="shared" si="2"/>
        <v>9</v>
      </c>
      <c r="F32">
        <f t="shared" si="3"/>
        <v>5</v>
      </c>
      <c r="G32">
        <f t="shared" si="4"/>
        <v>586</v>
      </c>
      <c r="H32">
        <f t="shared" si="5"/>
        <v>585</v>
      </c>
      <c r="I32">
        <f t="shared" si="6"/>
        <v>585</v>
      </c>
      <c r="J32">
        <f t="shared" si="7"/>
        <v>585</v>
      </c>
      <c r="K32">
        <f t="shared" si="8"/>
        <v>580</v>
      </c>
      <c r="L32" s="78">
        <f t="shared" si="9"/>
        <v>584.20000000000005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580</v>
      </c>
      <c r="S32" s="12">
        <v>577</v>
      </c>
      <c r="T32" s="12">
        <v>586</v>
      </c>
      <c r="U32" s="12">
        <v>572</v>
      </c>
      <c r="V32" s="12" t="s">
        <v>12</v>
      </c>
      <c r="W32" s="12" t="s">
        <v>12</v>
      </c>
      <c r="X32" s="12" t="s">
        <v>12</v>
      </c>
      <c r="Y32" s="12">
        <v>585</v>
      </c>
      <c r="Z32" s="12">
        <v>585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580</v>
      </c>
      <c r="AO32" s="12">
        <v>585</v>
      </c>
      <c r="AP32" s="12">
        <v>579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84</v>
      </c>
      <c r="E33">
        <f t="shared" si="2"/>
        <v>8</v>
      </c>
      <c r="F33">
        <f t="shared" si="3"/>
        <v>5</v>
      </c>
      <c r="G33">
        <f t="shared" si="4"/>
        <v>589</v>
      </c>
      <c r="H33">
        <f t="shared" si="5"/>
        <v>589</v>
      </c>
      <c r="I33">
        <f t="shared" si="6"/>
        <v>587</v>
      </c>
      <c r="J33">
        <f t="shared" si="7"/>
        <v>586</v>
      </c>
      <c r="K33">
        <f t="shared" si="8"/>
        <v>576</v>
      </c>
      <c r="L33" s="78">
        <f t="shared" si="9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589</v>
      </c>
      <c r="U33" s="12">
        <v>573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572</v>
      </c>
      <c r="AG33" s="12">
        <v>576</v>
      </c>
      <c r="AH33" s="12" t="s">
        <v>12</v>
      </c>
      <c r="AI33" s="12" t="s">
        <v>12</v>
      </c>
      <c r="AJ33" s="12">
        <v>589</v>
      </c>
      <c r="AK33" s="12">
        <v>586</v>
      </c>
      <c r="AL33" s="12">
        <v>587</v>
      </c>
      <c r="AM33" s="12" t="s">
        <v>12</v>
      </c>
      <c r="AN33" s="12" t="s">
        <v>12</v>
      </c>
      <c r="AO33" s="12" t="s">
        <v>12</v>
      </c>
      <c r="AP33" s="12">
        <v>576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116</v>
      </c>
      <c r="E34">
        <f t="shared" si="2"/>
        <v>2</v>
      </c>
      <c r="F34">
        <f t="shared" si="3"/>
        <v>2</v>
      </c>
      <c r="G34">
        <f t="shared" si="4"/>
        <v>572</v>
      </c>
      <c r="H34">
        <f t="shared" si="5"/>
        <v>570</v>
      </c>
      <c r="I34" t="str">
        <f t="shared" si="6"/>
        <v/>
      </c>
      <c r="J34" t="str">
        <f t="shared" si="7"/>
        <v/>
      </c>
      <c r="K34" t="str">
        <f t="shared" si="8"/>
        <v/>
      </c>
      <c r="L34" s="78">
        <f t="shared" si="9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570</v>
      </c>
      <c r="S34" s="12">
        <v>572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86</v>
      </c>
      <c r="E35">
        <f t="shared" si="2"/>
        <v>9</v>
      </c>
      <c r="F35">
        <f t="shared" si="3"/>
        <v>5</v>
      </c>
      <c r="G35">
        <f t="shared" si="4"/>
        <v>595</v>
      </c>
      <c r="H35">
        <f t="shared" si="5"/>
        <v>592</v>
      </c>
      <c r="I35">
        <f t="shared" si="6"/>
        <v>589</v>
      </c>
      <c r="J35">
        <f t="shared" si="7"/>
        <v>588</v>
      </c>
      <c r="K35">
        <f t="shared" si="8"/>
        <v>586</v>
      </c>
      <c r="L35" s="78">
        <f t="shared" si="9"/>
        <v>590</v>
      </c>
      <c r="N35" s="12" t="s">
        <v>12</v>
      </c>
      <c r="O35" s="12" t="s">
        <v>12</v>
      </c>
      <c r="P35" s="12">
        <v>588</v>
      </c>
      <c r="Q35" s="12">
        <v>595</v>
      </c>
      <c r="R35" s="12">
        <v>586</v>
      </c>
      <c r="S35" s="12">
        <v>589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592</v>
      </c>
      <c r="Z35" s="12">
        <v>580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583</v>
      </c>
      <c r="AG35" s="12">
        <v>582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>
        <v>575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174</v>
      </c>
      <c r="E36">
        <f t="shared" si="2"/>
        <v>4</v>
      </c>
      <c r="F36">
        <f t="shared" si="3"/>
        <v>4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 t="str">
        <f t="shared" si="8"/>
        <v/>
      </c>
      <c r="L36">
        <f t="shared" si="9"/>
        <v>583.25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>
        <v>585</v>
      </c>
      <c r="AK36" s="12">
        <v>587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>
        <v>586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0"/>
        <v/>
      </c>
      <c r="B37" t="str">
        <f t="shared" si="1"/>
        <v/>
      </c>
      <c r="C37" s="12">
        <v>27</v>
      </c>
      <c r="E37" t="str">
        <f t="shared" si="2"/>
        <v/>
      </c>
      <c r="F37" t="str">
        <f t="shared" si="3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0"/>
        <v/>
      </c>
      <c r="B38" t="str">
        <f t="shared" si="1"/>
        <v/>
      </c>
      <c r="C38" s="12">
        <v>28</v>
      </c>
      <c r="E38" t="str">
        <f t="shared" si="2"/>
        <v/>
      </c>
      <c r="F38" t="str">
        <f t="shared" si="3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0"/>
        <v/>
      </c>
      <c r="B39" t="str">
        <f t="shared" si="1"/>
        <v/>
      </c>
      <c r="C39" s="12">
        <v>29</v>
      </c>
      <c r="E39" t="str">
        <f t="shared" si="2"/>
        <v/>
      </c>
      <c r="F39" t="str">
        <f t="shared" si="3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0"/>
        <v/>
      </c>
      <c r="B40" t="str">
        <f t="shared" si="1"/>
        <v/>
      </c>
      <c r="C40" s="12">
        <v>30</v>
      </c>
      <c r="E40" t="str">
        <f t="shared" si="2"/>
        <v/>
      </c>
      <c r="F40" t="str">
        <f t="shared" si="3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0"/>
        <v/>
      </c>
      <c r="B41" t="str">
        <f t="shared" si="1"/>
        <v/>
      </c>
      <c r="C41" s="12">
        <v>31</v>
      </c>
      <c r="E41" t="str">
        <f t="shared" si="2"/>
        <v/>
      </c>
      <c r="F41" t="str">
        <f t="shared" si="3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0"/>
        <v/>
      </c>
      <c r="B42" t="str">
        <f t="shared" si="1"/>
        <v/>
      </c>
      <c r="C42" s="12">
        <v>32</v>
      </c>
      <c r="E42" t="str">
        <f t="shared" si="2"/>
        <v/>
      </c>
      <c r="F42" t="str">
        <f t="shared" si="3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si="0"/>
        <v/>
      </c>
      <c r="B43" t="str">
        <f t="shared" si="1"/>
        <v/>
      </c>
      <c r="C43" s="12">
        <v>33</v>
      </c>
      <c r="E43" t="str">
        <f t="shared" si="2"/>
        <v/>
      </c>
      <c r="F43" t="str">
        <f t="shared" si="3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si="0"/>
        <v/>
      </c>
      <c r="B44" t="str">
        <f t="shared" si="1"/>
        <v/>
      </c>
      <c r="C44" s="12">
        <v>34</v>
      </c>
      <c r="E44" t="str">
        <f t="shared" si="2"/>
        <v/>
      </c>
      <c r="F44" t="str">
        <f t="shared" si="3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0"/>
        <v/>
      </c>
      <c r="B45" t="str">
        <f t="shared" si="1"/>
        <v/>
      </c>
      <c r="C45" s="12">
        <v>35</v>
      </c>
      <c r="E45" t="str">
        <f t="shared" si="2"/>
        <v/>
      </c>
      <c r="F45" t="str">
        <f t="shared" si="3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ref="A46:A70" si="10">IF(D46="","",(RIGHT(D46,LEN(D46)-SEARCH(" ",D46,1))))</f>
        <v/>
      </c>
      <c r="B46" t="str">
        <f t="shared" ref="B46:B70" si="11">IF(D46="","",(LEFT(D46,SEARCH(" ",D46,1))))</f>
        <v/>
      </c>
      <c r="C46" s="12">
        <v>36</v>
      </c>
      <c r="E46" t="str">
        <f t="shared" ref="E46:E70" si="12">IF(COUNT(N46:AW46)=0,"", COUNT(N46:AW46))</f>
        <v/>
      </c>
      <c r="F46" t="str">
        <f t="shared" ref="F46:F70" si="13">_xlfn.IFS(E46="","",E46=1,1,E46=2,2,E46=3,3,E46=4,4,E46=5,5,E46&gt;5,5)</f>
        <v/>
      </c>
      <c r="G46" t="str">
        <f t="shared" ref="G46:G70" si="14">IFERROR(LARGE((N46:AW46),1),"")</f>
        <v/>
      </c>
      <c r="H46" t="str">
        <f t="shared" ref="H46:H70" si="15">IFERROR(LARGE((N46:AW46),2),"")</f>
        <v/>
      </c>
      <c r="I46" t="str">
        <f t="shared" ref="I46:I70" si="16">IFERROR(LARGE((N46:AW46),3),"")</f>
        <v/>
      </c>
      <c r="J46" t="str">
        <f t="shared" ref="J46:J70" si="17">IFERROR(LARGE((N46:AW46),4),"")</f>
        <v/>
      </c>
      <c r="K46" t="str">
        <f t="shared" ref="K46:K70" si="18">IFERROR(LARGE((N46:AW46),5),"")</f>
        <v/>
      </c>
      <c r="L46" t="str">
        <f t="shared" ref="L46:L70" si="19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0"/>
        <v/>
      </c>
      <c r="B47" t="str">
        <f t="shared" si="11"/>
        <v/>
      </c>
      <c r="C47" s="12">
        <v>37</v>
      </c>
      <c r="E47" t="str">
        <f t="shared" si="12"/>
        <v/>
      </c>
      <c r="F47" t="str">
        <f t="shared" si="13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1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10"/>
        <v/>
      </c>
      <c r="B48" t="str">
        <f t="shared" si="11"/>
        <v/>
      </c>
      <c r="C48" s="12">
        <v>38</v>
      </c>
      <c r="E48" t="str">
        <f t="shared" si="12"/>
        <v/>
      </c>
      <c r="F48" t="str">
        <f t="shared" si="13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1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  <row r="49" spans="1:49" x14ac:dyDescent="0.35">
      <c r="A49" t="str">
        <f t="shared" si="10"/>
        <v/>
      </c>
      <c r="B49" t="str">
        <f t="shared" si="11"/>
        <v/>
      </c>
      <c r="C49" s="12">
        <v>39</v>
      </c>
      <c r="E49" t="str">
        <f t="shared" si="12"/>
        <v/>
      </c>
      <c r="F49" t="str">
        <f t="shared" si="13"/>
        <v/>
      </c>
      <c r="G49" t="str">
        <f t="shared" si="14"/>
        <v/>
      </c>
      <c r="H49" t="str">
        <f t="shared" si="15"/>
        <v/>
      </c>
      <c r="I49" t="str">
        <f t="shared" si="16"/>
        <v/>
      </c>
      <c r="J49" t="str">
        <f t="shared" si="17"/>
        <v/>
      </c>
      <c r="K49" t="str">
        <f t="shared" si="18"/>
        <v/>
      </c>
      <c r="L49" t="str">
        <f t="shared" si="1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</row>
    <row r="50" spans="1:49" x14ac:dyDescent="0.35">
      <c r="A50" t="str">
        <f t="shared" si="10"/>
        <v/>
      </c>
      <c r="B50" t="str">
        <f t="shared" si="11"/>
        <v/>
      </c>
      <c r="C50" s="12">
        <v>40</v>
      </c>
      <c r="E50" t="str">
        <f t="shared" si="12"/>
        <v/>
      </c>
      <c r="F50" t="str">
        <f t="shared" si="13"/>
        <v/>
      </c>
      <c r="G50" t="str">
        <f t="shared" si="14"/>
        <v/>
      </c>
      <c r="H50" t="str">
        <f t="shared" si="15"/>
        <v/>
      </c>
      <c r="I50" t="str">
        <f t="shared" si="16"/>
        <v/>
      </c>
      <c r="J50" t="str">
        <f t="shared" si="17"/>
        <v/>
      </c>
      <c r="K50" t="str">
        <f t="shared" si="18"/>
        <v/>
      </c>
      <c r="L50" t="str">
        <f t="shared" si="1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</row>
    <row r="51" spans="1:49" x14ac:dyDescent="0.35">
      <c r="A51" t="str">
        <f t="shared" si="10"/>
        <v/>
      </c>
      <c r="B51" t="str">
        <f t="shared" si="11"/>
        <v/>
      </c>
      <c r="C51" s="12">
        <v>41</v>
      </c>
      <c r="E51" t="str">
        <f t="shared" si="12"/>
        <v/>
      </c>
      <c r="F51" t="str">
        <f t="shared" si="13"/>
        <v/>
      </c>
      <c r="G51" t="str">
        <f t="shared" si="14"/>
        <v/>
      </c>
      <c r="H51" t="str">
        <f t="shared" si="15"/>
        <v/>
      </c>
      <c r="I51" t="str">
        <f t="shared" si="16"/>
        <v/>
      </c>
      <c r="J51" t="str">
        <f t="shared" si="17"/>
        <v/>
      </c>
      <c r="K51" t="str">
        <f t="shared" si="18"/>
        <v/>
      </c>
      <c r="L51" t="str">
        <f t="shared" si="1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</row>
    <row r="52" spans="1:49" x14ac:dyDescent="0.35">
      <c r="A52" t="str">
        <f t="shared" si="10"/>
        <v/>
      </c>
      <c r="B52" t="str">
        <f t="shared" si="11"/>
        <v/>
      </c>
      <c r="C52" s="12">
        <v>42</v>
      </c>
      <c r="E52" t="str">
        <f t="shared" si="12"/>
        <v/>
      </c>
      <c r="F52" t="str">
        <f t="shared" si="13"/>
        <v/>
      </c>
      <c r="G52" t="str">
        <f t="shared" si="14"/>
        <v/>
      </c>
      <c r="H52" t="str">
        <f t="shared" si="15"/>
        <v/>
      </c>
      <c r="I52" t="str">
        <f t="shared" si="16"/>
        <v/>
      </c>
      <c r="J52" t="str">
        <f t="shared" si="17"/>
        <v/>
      </c>
      <c r="K52" t="str">
        <f t="shared" si="18"/>
        <v/>
      </c>
      <c r="L52" t="str">
        <f t="shared" si="1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</row>
    <row r="53" spans="1:49" x14ac:dyDescent="0.35">
      <c r="A53" t="str">
        <f t="shared" si="10"/>
        <v/>
      </c>
      <c r="B53" t="str">
        <f t="shared" si="11"/>
        <v/>
      </c>
      <c r="C53" s="12">
        <v>43</v>
      </c>
      <c r="E53" t="str">
        <f t="shared" si="12"/>
        <v/>
      </c>
      <c r="F53" t="str">
        <f t="shared" si="13"/>
        <v/>
      </c>
      <c r="G53" t="str">
        <f t="shared" si="14"/>
        <v/>
      </c>
      <c r="H53" t="str">
        <f t="shared" si="15"/>
        <v/>
      </c>
      <c r="I53" t="str">
        <f t="shared" si="16"/>
        <v/>
      </c>
      <c r="J53" t="str">
        <f t="shared" si="17"/>
        <v/>
      </c>
      <c r="K53" t="str">
        <f t="shared" si="18"/>
        <v/>
      </c>
      <c r="L53" t="str">
        <f t="shared" si="1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</row>
    <row r="54" spans="1:49" x14ac:dyDescent="0.35">
      <c r="A54" t="str">
        <f t="shared" si="10"/>
        <v/>
      </c>
      <c r="B54" t="str">
        <f t="shared" si="11"/>
        <v/>
      </c>
      <c r="C54" s="12">
        <v>44</v>
      </c>
      <c r="E54" t="str">
        <f t="shared" si="12"/>
        <v/>
      </c>
      <c r="F54" t="str">
        <f t="shared" si="13"/>
        <v/>
      </c>
      <c r="G54" t="str">
        <f t="shared" si="14"/>
        <v/>
      </c>
      <c r="H54" t="str">
        <f t="shared" si="15"/>
        <v/>
      </c>
      <c r="I54" t="str">
        <f t="shared" si="16"/>
        <v/>
      </c>
      <c r="J54" t="str">
        <f t="shared" si="17"/>
        <v/>
      </c>
      <c r="K54" t="str">
        <f t="shared" si="18"/>
        <v/>
      </c>
      <c r="L54" t="str">
        <f t="shared" si="1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</row>
    <row r="55" spans="1:49" x14ac:dyDescent="0.35">
      <c r="A55" t="str">
        <f t="shared" si="10"/>
        <v/>
      </c>
      <c r="B55" t="str">
        <f t="shared" si="11"/>
        <v/>
      </c>
      <c r="C55" s="12">
        <v>45</v>
      </c>
      <c r="E55" t="str">
        <f t="shared" si="12"/>
        <v/>
      </c>
      <c r="F55" t="str">
        <f t="shared" si="13"/>
        <v/>
      </c>
      <c r="G55" t="str">
        <f t="shared" si="14"/>
        <v/>
      </c>
      <c r="H55" t="str">
        <f t="shared" si="15"/>
        <v/>
      </c>
      <c r="I55" t="str">
        <f t="shared" si="16"/>
        <v/>
      </c>
      <c r="J55" t="str">
        <f t="shared" si="17"/>
        <v/>
      </c>
      <c r="K55" t="str">
        <f t="shared" si="18"/>
        <v/>
      </c>
      <c r="L55" t="str">
        <f t="shared" si="1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</row>
    <row r="56" spans="1:49" x14ac:dyDescent="0.35">
      <c r="A56" t="str">
        <f t="shared" si="10"/>
        <v/>
      </c>
      <c r="B56" t="str">
        <f t="shared" si="11"/>
        <v/>
      </c>
      <c r="C56" s="12">
        <v>46</v>
      </c>
      <c r="E56" t="str">
        <f t="shared" si="12"/>
        <v/>
      </c>
      <c r="F56" t="str">
        <f t="shared" si="13"/>
        <v/>
      </c>
      <c r="G56" t="str">
        <f t="shared" si="14"/>
        <v/>
      </c>
      <c r="H56" t="str">
        <f t="shared" si="15"/>
        <v/>
      </c>
      <c r="I56" t="str">
        <f t="shared" si="16"/>
        <v/>
      </c>
      <c r="J56" t="str">
        <f t="shared" si="17"/>
        <v/>
      </c>
      <c r="K56" t="str">
        <f t="shared" si="18"/>
        <v/>
      </c>
      <c r="L56" t="str">
        <f t="shared" si="1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</row>
    <row r="57" spans="1:49" x14ac:dyDescent="0.35">
      <c r="A57" t="str">
        <f t="shared" si="10"/>
        <v/>
      </c>
      <c r="B57" t="str">
        <f t="shared" si="11"/>
        <v/>
      </c>
      <c r="C57" s="12">
        <v>47</v>
      </c>
      <c r="E57" t="str">
        <f t="shared" si="12"/>
        <v/>
      </c>
      <c r="F57" t="str">
        <f t="shared" si="13"/>
        <v/>
      </c>
      <c r="G57" t="str">
        <f t="shared" si="14"/>
        <v/>
      </c>
      <c r="H57" t="str">
        <f t="shared" si="15"/>
        <v/>
      </c>
      <c r="I57" t="str">
        <f t="shared" si="16"/>
        <v/>
      </c>
      <c r="J57" t="str">
        <f t="shared" si="17"/>
        <v/>
      </c>
      <c r="K57" t="str">
        <f t="shared" si="18"/>
        <v/>
      </c>
      <c r="L57" t="str">
        <f t="shared" si="1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</row>
    <row r="58" spans="1:49" x14ac:dyDescent="0.35">
      <c r="A58" t="str">
        <f t="shared" si="10"/>
        <v/>
      </c>
      <c r="B58" t="str">
        <f t="shared" si="11"/>
        <v/>
      </c>
      <c r="C58" s="12">
        <v>48</v>
      </c>
      <c r="E58" t="str">
        <f t="shared" si="12"/>
        <v/>
      </c>
      <c r="F58" t="str">
        <f t="shared" si="13"/>
        <v/>
      </c>
      <c r="G58" t="str">
        <f t="shared" si="14"/>
        <v/>
      </c>
      <c r="H58" t="str">
        <f t="shared" si="15"/>
        <v/>
      </c>
      <c r="I58" t="str">
        <f t="shared" si="16"/>
        <v/>
      </c>
      <c r="J58" t="str">
        <f t="shared" si="17"/>
        <v/>
      </c>
      <c r="K58" t="str">
        <f t="shared" si="18"/>
        <v/>
      </c>
      <c r="L58" t="str">
        <f t="shared" si="1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</row>
    <row r="59" spans="1:49" x14ac:dyDescent="0.35">
      <c r="A59" t="str">
        <f t="shared" si="10"/>
        <v/>
      </c>
      <c r="B59" t="str">
        <f t="shared" si="11"/>
        <v/>
      </c>
      <c r="C59" s="12">
        <v>49</v>
      </c>
      <c r="E59" t="str">
        <f t="shared" si="12"/>
        <v/>
      </c>
      <c r="F59" t="str">
        <f t="shared" si="13"/>
        <v/>
      </c>
      <c r="G59" t="str">
        <f t="shared" si="14"/>
        <v/>
      </c>
      <c r="H59" t="str">
        <f t="shared" si="15"/>
        <v/>
      </c>
      <c r="I59" t="str">
        <f t="shared" si="16"/>
        <v/>
      </c>
      <c r="J59" t="str">
        <f t="shared" si="17"/>
        <v/>
      </c>
      <c r="K59" t="str">
        <f t="shared" si="18"/>
        <v/>
      </c>
      <c r="L59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</row>
    <row r="60" spans="1:49" x14ac:dyDescent="0.35">
      <c r="A60" t="str">
        <f t="shared" si="10"/>
        <v/>
      </c>
      <c r="B60" t="str">
        <f t="shared" si="11"/>
        <v/>
      </c>
      <c r="C60" s="12">
        <v>50</v>
      </c>
      <c r="E60" t="str">
        <f t="shared" si="12"/>
        <v/>
      </c>
      <c r="F60" t="str">
        <f t="shared" si="13"/>
        <v/>
      </c>
      <c r="G60" t="str">
        <f t="shared" si="14"/>
        <v/>
      </c>
      <c r="H60" t="str">
        <f t="shared" si="15"/>
        <v/>
      </c>
      <c r="I60" t="str">
        <f t="shared" si="16"/>
        <v/>
      </c>
      <c r="J60" t="str">
        <f t="shared" si="17"/>
        <v/>
      </c>
      <c r="K60" t="str">
        <f t="shared" si="18"/>
        <v/>
      </c>
      <c r="L60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</row>
    <row r="61" spans="1:49" x14ac:dyDescent="0.35">
      <c r="A61" t="str">
        <f t="shared" si="10"/>
        <v/>
      </c>
      <c r="B61" t="str">
        <f t="shared" si="11"/>
        <v/>
      </c>
      <c r="C61" s="12">
        <v>51</v>
      </c>
      <c r="E61" t="str">
        <f t="shared" si="12"/>
        <v/>
      </c>
      <c r="F61" t="str">
        <f t="shared" si="13"/>
        <v/>
      </c>
      <c r="G61" t="str">
        <f t="shared" si="14"/>
        <v/>
      </c>
      <c r="H61" t="str">
        <f t="shared" si="15"/>
        <v/>
      </c>
      <c r="I61" t="str">
        <f t="shared" si="16"/>
        <v/>
      </c>
      <c r="J61" t="str">
        <f t="shared" si="17"/>
        <v/>
      </c>
      <c r="K61" t="str">
        <f t="shared" si="18"/>
        <v/>
      </c>
      <c r="L61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</row>
    <row r="62" spans="1:49" x14ac:dyDescent="0.35">
      <c r="A62" t="str">
        <f t="shared" si="10"/>
        <v/>
      </c>
      <c r="B62" t="str">
        <f t="shared" si="11"/>
        <v/>
      </c>
      <c r="C62" s="12">
        <v>52</v>
      </c>
      <c r="E62" t="str">
        <f t="shared" si="12"/>
        <v/>
      </c>
      <c r="F62" t="str">
        <f t="shared" si="13"/>
        <v/>
      </c>
      <c r="G62" t="str">
        <f t="shared" si="14"/>
        <v/>
      </c>
      <c r="H62" t="str">
        <f t="shared" si="15"/>
        <v/>
      </c>
      <c r="I62" t="str">
        <f t="shared" si="16"/>
        <v/>
      </c>
      <c r="J62" t="str">
        <f t="shared" si="17"/>
        <v/>
      </c>
      <c r="K62" t="str">
        <f t="shared" si="18"/>
        <v/>
      </c>
      <c r="L6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</row>
    <row r="63" spans="1:49" x14ac:dyDescent="0.35">
      <c r="A63" t="str">
        <f t="shared" si="10"/>
        <v/>
      </c>
      <c r="B63" t="str">
        <f t="shared" si="11"/>
        <v/>
      </c>
      <c r="C63" s="12">
        <v>53</v>
      </c>
      <c r="E63" t="str">
        <f t="shared" si="12"/>
        <v/>
      </c>
      <c r="F63" t="str">
        <f t="shared" si="13"/>
        <v/>
      </c>
      <c r="G63" t="str">
        <f t="shared" si="14"/>
        <v/>
      </c>
      <c r="H63" t="str">
        <f t="shared" si="15"/>
        <v/>
      </c>
      <c r="I63" t="str">
        <f t="shared" si="16"/>
        <v/>
      </c>
      <c r="J63" t="str">
        <f t="shared" si="17"/>
        <v/>
      </c>
      <c r="K63" t="str">
        <f t="shared" si="18"/>
        <v/>
      </c>
      <c r="L63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</row>
    <row r="64" spans="1:49" x14ac:dyDescent="0.35">
      <c r="A64" t="str">
        <f t="shared" si="10"/>
        <v/>
      </c>
      <c r="B64" t="str">
        <f t="shared" si="11"/>
        <v/>
      </c>
      <c r="C64" s="12">
        <v>54</v>
      </c>
      <c r="E64" t="str">
        <f t="shared" si="12"/>
        <v/>
      </c>
      <c r="F64" t="str">
        <f t="shared" si="13"/>
        <v/>
      </c>
      <c r="G64" t="str">
        <f t="shared" si="14"/>
        <v/>
      </c>
      <c r="H64" t="str">
        <f t="shared" si="15"/>
        <v/>
      </c>
      <c r="I64" t="str">
        <f t="shared" si="16"/>
        <v/>
      </c>
      <c r="J64" t="str">
        <f t="shared" si="17"/>
        <v/>
      </c>
      <c r="K64" t="str">
        <f t="shared" si="18"/>
        <v/>
      </c>
      <c r="L64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</row>
    <row r="65" spans="1:49" x14ac:dyDescent="0.35">
      <c r="A65" t="str">
        <f t="shared" si="10"/>
        <v/>
      </c>
      <c r="B65" t="str">
        <f t="shared" si="11"/>
        <v/>
      </c>
      <c r="C65" s="12">
        <v>55</v>
      </c>
      <c r="E65" t="str">
        <f t="shared" si="12"/>
        <v/>
      </c>
      <c r="F65" t="str">
        <f t="shared" si="13"/>
        <v/>
      </c>
      <c r="G65" t="str">
        <f t="shared" si="14"/>
        <v/>
      </c>
      <c r="H65" t="str">
        <f t="shared" si="15"/>
        <v/>
      </c>
      <c r="I65" t="str">
        <f t="shared" si="16"/>
        <v/>
      </c>
      <c r="J65" t="str">
        <f t="shared" si="17"/>
        <v/>
      </c>
      <c r="K65" t="str">
        <f t="shared" si="18"/>
        <v/>
      </c>
      <c r="L65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</row>
    <row r="66" spans="1:49" x14ac:dyDescent="0.35">
      <c r="A66" t="str">
        <f t="shared" si="10"/>
        <v/>
      </c>
      <c r="B66" t="str">
        <f t="shared" si="11"/>
        <v/>
      </c>
      <c r="C66" s="12">
        <v>56</v>
      </c>
      <c r="E66" t="str">
        <f t="shared" si="12"/>
        <v/>
      </c>
      <c r="F66" t="str">
        <f t="shared" si="13"/>
        <v/>
      </c>
      <c r="G66" t="str">
        <f t="shared" si="14"/>
        <v/>
      </c>
      <c r="H66" t="str">
        <f t="shared" si="15"/>
        <v/>
      </c>
      <c r="I66" t="str">
        <f t="shared" si="16"/>
        <v/>
      </c>
      <c r="J66" t="str">
        <f t="shared" si="17"/>
        <v/>
      </c>
      <c r="K66" t="str">
        <f t="shared" si="18"/>
        <v/>
      </c>
      <c r="L66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</row>
    <row r="67" spans="1:49" x14ac:dyDescent="0.35">
      <c r="A67" t="str">
        <f t="shared" si="10"/>
        <v/>
      </c>
      <c r="B67" t="str">
        <f t="shared" si="11"/>
        <v/>
      </c>
      <c r="C67" s="12">
        <v>57</v>
      </c>
      <c r="E67" t="str">
        <f t="shared" si="12"/>
        <v/>
      </c>
      <c r="F67" t="str">
        <f t="shared" si="13"/>
        <v/>
      </c>
      <c r="G67" t="str">
        <f t="shared" si="14"/>
        <v/>
      </c>
      <c r="H67" t="str">
        <f t="shared" si="15"/>
        <v/>
      </c>
      <c r="I67" t="str">
        <f t="shared" si="16"/>
        <v/>
      </c>
      <c r="J67" t="str">
        <f t="shared" si="17"/>
        <v/>
      </c>
      <c r="K67" t="str">
        <f t="shared" si="18"/>
        <v/>
      </c>
      <c r="L67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</row>
    <row r="68" spans="1:49" x14ac:dyDescent="0.35">
      <c r="A68" t="str">
        <f t="shared" si="10"/>
        <v/>
      </c>
      <c r="B68" t="str">
        <f t="shared" si="11"/>
        <v/>
      </c>
      <c r="C68" s="12">
        <v>58</v>
      </c>
      <c r="E68" t="str">
        <f t="shared" si="12"/>
        <v/>
      </c>
      <c r="F68" t="str">
        <f t="shared" si="13"/>
        <v/>
      </c>
      <c r="G68" t="str">
        <f t="shared" si="14"/>
        <v/>
      </c>
      <c r="H68" t="str">
        <f t="shared" si="15"/>
        <v/>
      </c>
      <c r="I68" t="str">
        <f t="shared" si="16"/>
        <v/>
      </c>
      <c r="J68" t="str">
        <f t="shared" si="17"/>
        <v/>
      </c>
      <c r="K68" t="str">
        <f t="shared" si="18"/>
        <v/>
      </c>
      <c r="L68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</row>
    <row r="69" spans="1:49" x14ac:dyDescent="0.35">
      <c r="A69" t="str">
        <f t="shared" si="10"/>
        <v/>
      </c>
      <c r="B69" t="str">
        <f t="shared" si="11"/>
        <v/>
      </c>
      <c r="C69" s="12">
        <v>59</v>
      </c>
      <c r="E69" t="str">
        <f t="shared" si="12"/>
        <v/>
      </c>
      <c r="F69" t="str">
        <f t="shared" si="13"/>
        <v/>
      </c>
      <c r="G69" t="str">
        <f t="shared" si="14"/>
        <v/>
      </c>
      <c r="H69" t="str">
        <f t="shared" si="15"/>
        <v/>
      </c>
      <c r="I69" t="str">
        <f t="shared" si="16"/>
        <v/>
      </c>
      <c r="J69" t="str">
        <f t="shared" si="17"/>
        <v/>
      </c>
      <c r="K69" t="str">
        <f t="shared" si="18"/>
        <v/>
      </c>
      <c r="L69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</row>
    <row r="70" spans="1:49" x14ac:dyDescent="0.35">
      <c r="A70" t="str">
        <f t="shared" si="10"/>
        <v/>
      </c>
      <c r="B70" t="str">
        <f t="shared" si="11"/>
        <v/>
      </c>
      <c r="C70" s="12">
        <v>60</v>
      </c>
      <c r="E70" t="str">
        <f t="shared" si="12"/>
        <v/>
      </c>
      <c r="F70" t="str">
        <f t="shared" si="13"/>
        <v/>
      </c>
      <c r="G70" t="str">
        <f t="shared" si="14"/>
        <v/>
      </c>
      <c r="H70" t="str">
        <f t="shared" si="15"/>
        <v/>
      </c>
      <c r="I70" t="str">
        <f t="shared" si="16"/>
        <v/>
      </c>
      <c r="J70" t="str">
        <f t="shared" si="17"/>
        <v/>
      </c>
      <c r="K70" t="str">
        <f t="shared" si="18"/>
        <v/>
      </c>
      <c r="L70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</row>
  </sheetData>
  <sortState xmlns:xlrd2="http://schemas.microsoft.com/office/spreadsheetml/2017/richdata2" ref="A14:AW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W70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10,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135</v>
      </c>
      <c r="J11" s="17" t="s">
        <v>24</v>
      </c>
      <c r="K11" s="18"/>
      <c r="L11" s="26">
        <f>'Women''s Air Rifle Scores'!F5</f>
        <v>629</v>
      </c>
      <c r="M11" s="80" t="s">
        <v>135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135</v>
      </c>
      <c r="J12" s="19" t="s">
        <v>25</v>
      </c>
      <c r="K12" s="20"/>
      <c r="L12" s="27">
        <f>'Women''s Air Rifle Scores'!F6</f>
        <v>627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632.91999999999996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631.52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629.06000000000006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90" t="str">
        <f>IF('Men''s Air Rifle Scores'!D24="","",'Men''s Air Rifle Scores'!D24)</f>
        <v>Griffin Lake</v>
      </c>
      <c r="D23" s="89"/>
      <c r="E23" s="91">
        <f>'Men''s Air Rifle Scores'!F24</f>
        <v>5</v>
      </c>
      <c r="F23" s="92">
        <f>'Men''s Air Rifle Scores'!L24</f>
        <v>629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90" t="str">
        <f>IF('Men''s Air Rifle Scores'!D33="","",'Men''s Air Rifle Scores'!D33)</f>
        <v>Tim Sherry</v>
      </c>
      <c r="D24" s="89"/>
      <c r="E24" s="91">
        <f>'Men''s Air Rifle Scores'!F33</f>
        <v>5</v>
      </c>
      <c r="F24" s="92">
        <f>'Men''s Air Rifle Scores'!L33</f>
        <v>628.94000000000005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11" t="str">
        <f>IF('Men''s Air Rifle Scores'!D30="","",'Men''s Air Rifle Scores'!D30)</f>
        <v>Ivan Roe</v>
      </c>
      <c r="E25" s="9">
        <f>'Men''s Air Rifle Scores'!F30</f>
        <v>5</v>
      </c>
      <c r="F25" s="65">
        <f>'Men''s Air Rifle Scores'!L30</f>
        <v>628.58000000000015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627.76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83" t="str">
        <f>IF('Men''s Air Rifle Scores'!D25="","",'Men''s Air Rifle Scores'!D25)</f>
        <v>Brandon Muske</v>
      </c>
      <c r="D27" s="82"/>
      <c r="E27" s="84">
        <f>'Men''s Air Rifle Scores'!F25</f>
        <v>5</v>
      </c>
      <c r="F27" s="85">
        <f>'Men''s Air Rifle Scores'!L25</f>
        <v>627.86</v>
      </c>
      <c r="G27" s="9"/>
      <c r="I27" s="12">
        <v>10</v>
      </c>
      <c r="J27" s="11" t="str">
        <f>IF('Women''s Air Rifle Scores'!D50="","",'Women''s Air Rifle Scores'!D50)</f>
        <v>Emme Walrath</v>
      </c>
      <c r="K27" s="11"/>
      <c r="L27" s="9">
        <f>'Women''s Air Rifle Scores'!F50</f>
        <v>5</v>
      </c>
      <c r="M27" s="65">
        <f>'Women''s Air Rifle Scores'!L50</f>
        <v>626.84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627.29999999999995</v>
      </c>
      <c r="G28" s="9"/>
      <c r="I28" s="12">
        <v>11</v>
      </c>
      <c r="J28" s="11" t="str">
        <f>IF('Women''s Air Rifle Scores'!D31="","",'Women''s Air Rifle Scores'!D31)</f>
        <v>Alana Kelly</v>
      </c>
      <c r="K28" s="11"/>
      <c r="L28" s="9">
        <f>'Women''s Air Rifle Scores'!F31</f>
        <v>5</v>
      </c>
      <c r="M28" s="65">
        <f>'Women''s Air Rifle Scores'!L31</f>
        <v>626.64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Scores'!D16="","",'Women''s Air Rifle Scores'!D16)</f>
        <v>Ashlyn Blake</v>
      </c>
      <c r="K29" s="11"/>
      <c r="L29" s="9">
        <f>'Women''s Air Rifle Scores'!F16</f>
        <v>5</v>
      </c>
      <c r="M29" s="65">
        <f>'Women''s Air Rifle Scores'!L16</f>
        <v>626.38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Scores'!D28="","",'Women''s Air Rifle Scores'!D28)</f>
        <v>Jeanne Haverhill</v>
      </c>
      <c r="K30" s="11"/>
      <c r="L30" s="9">
        <f>'Women''s Air Rifle Scores'!F28</f>
        <v>5</v>
      </c>
      <c r="M30" s="65">
        <f>'Women''s Air Rifle Scores'!L28</f>
        <v>626.1400000000001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Scores'!D55="","",'Women''s Air Rifle Scores'!D55)</f>
        <v>Gabriela Zych</v>
      </c>
      <c r="K33" s="11"/>
      <c r="L33" s="9">
        <f>'Women''s Air Rifle Scores'!F55</f>
        <v>5</v>
      </c>
      <c r="M33" s="65">
        <f>'Women''s Air Rifle Scores'!L55</f>
        <v>624.40000000000009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Scores'!D27="","",'Women''s Air Rifle Scores'!D27)</f>
        <v>Gracie Dinh</v>
      </c>
      <c r="K34" s="11"/>
      <c r="L34" s="9">
        <f>'Women''s Air Rifle Scores'!F27</f>
        <v>5</v>
      </c>
      <c r="M34" s="65">
        <f>'Women''s Air Rifle Scores'!L27</f>
        <v>624.06000000000006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Scores'!D29="","",'Women''s Air Rifle Scores'!D29)</f>
        <v>Mikole Hogan</v>
      </c>
      <c r="K35" s="11"/>
      <c r="L35" s="9">
        <f>'Women''s Air Rifle Scores'!F29</f>
        <v>5</v>
      </c>
      <c r="M35" s="65">
        <f>'Women''s Air Rifle Scores'!L29</f>
        <v>623.78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Scores'!D18="","",'Women''s Air Rifle Scores'!D18)</f>
        <v>Elisa Boozer</v>
      </c>
      <c r="K36" s="11"/>
      <c r="L36" s="9">
        <f>'Women''s Air Rifle Scores'!F18</f>
        <v>5</v>
      </c>
      <c r="M36" s="65">
        <f>'Women''s Air Rifle Scores'!L18</f>
        <v>622.16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Scores'!D38="","",'Women''s Air Rifle Scores'!D38)</f>
        <v>Maggie Palfrie</v>
      </c>
      <c r="K37" s="11"/>
      <c r="L37" s="9">
        <f>'Women''s Air Rifle Scores'!F38</f>
        <v>5</v>
      </c>
      <c r="M37" s="65">
        <f>'Women''s Air Rifle Scores'!L38</f>
        <v>622.12000000000012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Scores'!D39="","",'Women''s Air Rifle Scores'!D39)</f>
        <v>Rylie Passmore</v>
      </c>
      <c r="K38" s="11"/>
      <c r="L38" s="9">
        <f>'Women''s Air Rifle Scores'!F39</f>
        <v>5</v>
      </c>
      <c r="M38" s="65">
        <f>'Women''s Air Rifle Scores'!L39</f>
        <v>621.32000000000005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Scores'!D44="","",'Women''s Air Rifle Scores'!D44)</f>
        <v>Carley Seabrooke</v>
      </c>
      <c r="K39" s="11"/>
      <c r="L39" s="9">
        <f>'Women''s Air Rifle Scores'!F44</f>
        <v>5</v>
      </c>
      <c r="M39" s="65">
        <f>'Women''s Air Rifle Scores'!L44</f>
        <v>619.74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Scores'!D23="","",'Women''s Air Rifle Scores'!D23)</f>
        <v>Sophia Cruz</v>
      </c>
      <c r="K40" s="11"/>
      <c r="L40" s="9">
        <f>'Women''s Air Rifle Scores'!F23</f>
        <v>5</v>
      </c>
      <c r="M40" s="65">
        <f>'Women''s Air Rifle Scores'!L23</f>
        <v>619.22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Scores'!D17="","",'Women''s Air Rifle Scores'!D17)</f>
        <v>Alexa Bodrogi</v>
      </c>
      <c r="K41" s="11"/>
      <c r="L41" s="9">
        <f>'Women''s Air Rifle Scores'!F17</f>
        <v>5</v>
      </c>
      <c r="M41" s="65">
        <f>'Women''s Air Rifle Scores'!L17</f>
        <v>618.16000000000008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Scores'!D37="","",'Women''s Air Rifle Scores'!D37)</f>
        <v>Cecelia Ossi</v>
      </c>
      <c r="K42" s="11"/>
      <c r="L42" s="9">
        <f>'Women''s Air Rifle Scores'!F37</f>
        <v>2</v>
      </c>
      <c r="M42" s="65">
        <f>'Women''s Air Rifle Scores'!L37</f>
        <v>629.5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Scores'!D34="","",'Women''s Air Rifle Scores'!D34)</f>
        <v>Victoria Leppert</v>
      </c>
      <c r="K43" s="11"/>
      <c r="L43" s="9">
        <f>'Women''s Air Rifle Scores'!F34</f>
        <v>1</v>
      </c>
      <c r="M43" s="65">
        <f>'Women''s Air Rifle Scores'!L34</f>
        <v>628.79999999999995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Scores'!D42="","",'Women''s Air Rifle Scores'!D42)</f>
        <v>Emma Rhode</v>
      </c>
      <c r="K44" s="11"/>
      <c r="L44" s="9">
        <f>'Women''s Air Rifle Scores'!F42</f>
        <v>2</v>
      </c>
      <c r="M44" s="65">
        <f>'Women''s Air Rifle Scores'!L42</f>
        <v>628.65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Scores'!D49="","",'Women''s Air Rifle Scores'!D49)</f>
        <v>Carlee Valenta</v>
      </c>
      <c r="K45" s="11"/>
      <c r="L45" s="9">
        <f>'Women''s Air Rifle Scores'!F49</f>
        <v>3</v>
      </c>
      <c r="M45" s="65">
        <f>'Women''s Air Rifle Scores'!L49</f>
        <v>627.4666666666667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1</v>
      </c>
      <c r="M46" s="65">
        <f>'Women''s Air Rifle Scores'!L30</f>
        <v>627.4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Scores'!D56="","",'Women''s Air Rifle Scores'!D56)</f>
        <v>Marley Bowden</v>
      </c>
      <c r="K47" s="11"/>
      <c r="L47" s="9">
        <f>'Women''s Air Rifle Scores'!F56</f>
        <v>1</v>
      </c>
      <c r="M47" s="65">
        <f>'Women''s Air Rifle Scores'!L56</f>
        <v>627.4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Scores'!D40="","",'Women''s Air Rifle Scores'!D40)</f>
        <v>Natalie Perrin</v>
      </c>
      <c r="K48" s="11"/>
      <c r="L48" s="9">
        <f>'Women''s Air Rifle Scores'!F40</f>
        <v>1</v>
      </c>
      <c r="M48" s="65">
        <f>'Women''s Air Rifle Scores'!L40</f>
        <v>626.5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Scores'!D20="","",'Women''s Air Rifle Scores'!D20)</f>
        <v>Bremen Butler</v>
      </c>
      <c r="K49" s="11"/>
      <c r="L49" s="9">
        <f>'Women''s Air Rifle Scores'!F20</f>
        <v>4</v>
      </c>
      <c r="M49" s="65">
        <f>'Women''s Air Rifle Scores'!L20</f>
        <v>625.85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Scores'!D52="","",'Women''s Air Rifle Scores'!D52)</f>
        <v>Anne White</v>
      </c>
      <c r="K50" s="11"/>
      <c r="L50" s="9">
        <f>'Women''s Air Rifle Scores'!F52</f>
        <v>2</v>
      </c>
      <c r="M50" s="65">
        <f>'Women''s Air Rifle Scores'!L52</f>
        <v>625.79999999999995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Scores'!D25="","",'Women''s Air Rifle Scores'!D25)</f>
        <v>Danjela DeJesus</v>
      </c>
      <c r="K51" s="11"/>
      <c r="L51" s="9">
        <f>'Women''s Air Rifle Scores'!F25</f>
        <v>1</v>
      </c>
      <c r="M51" s="65">
        <f>'Women''s Air Rifle Scores'!L25</f>
        <v>625.5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Gabrielle Ayers</v>
      </c>
      <c r="K52" s="11"/>
      <c r="L52" s="9">
        <f>'Women''s Air Rifle Scores'!F14</f>
        <v>1</v>
      </c>
      <c r="M52" s="65">
        <f>'Women''s Air Rifle Scores'!L14</f>
        <v>625.20000000000005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Scores'!D22="","",'Women''s Air Rifle Scores'!D22)</f>
        <v>Rachael Charles</v>
      </c>
      <c r="K53" s="11"/>
      <c r="L53" s="9">
        <f>'Women''s Air Rifle Scores'!F22</f>
        <v>3</v>
      </c>
      <c r="M53" s="65">
        <f>'Women''s Air Rifle Scores'!L22</f>
        <v>624.76666666666665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Scores'!D53="","",'Women''s Air Rifle Scores'!D53)</f>
        <v>Lily Wytko</v>
      </c>
      <c r="K54" s="11"/>
      <c r="L54" s="9">
        <f>'Women''s Air Rifle Scores'!F53</f>
        <v>4</v>
      </c>
      <c r="M54" s="65">
        <f>'Women''s Air Rifle Scores'!L53</f>
        <v>623.67499999999995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Scores'!D47="","",'Women''s Air Rifle Scores'!D47)</f>
        <v>Katlyn Sullivan</v>
      </c>
      <c r="K55" s="11"/>
      <c r="L55" s="9">
        <f>'Women''s Air Rifle Scores'!F47</f>
        <v>2</v>
      </c>
      <c r="M55" s="65">
        <f>'Women''s Air Rifle Scores'!L47</f>
        <v>622.9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Scores'!D19="","",'Women''s Air Rifle Scores'!D19)</f>
        <v>Addy Burrow</v>
      </c>
      <c r="K56" s="11"/>
      <c r="L56" s="9">
        <f>'Women''s Air Rifle Scores'!F19</f>
        <v>4</v>
      </c>
      <c r="M56" s="65">
        <f>'Women''s Air Rifle Scores'!L19</f>
        <v>622.59999999999991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Scores'!D24="","",'Women''s Air Rifle Scores'!D24)</f>
        <v>Kelsey Dardas</v>
      </c>
      <c r="K57" s="11"/>
      <c r="L57" s="9">
        <f>'Women''s Air Rifle Scores'!F24</f>
        <v>4</v>
      </c>
      <c r="M57" s="65">
        <f>'Women''s Air Rifle Scores'!L24</f>
        <v>622.45000000000005</v>
      </c>
    </row>
    <row r="58" spans="2:13" x14ac:dyDescent="0.35">
      <c r="I58" s="12">
        <v>41</v>
      </c>
      <c r="J58" s="11" t="str">
        <f>IF('Women''s Air Rifle Scores'!D26="","",'Women''s Air Rifle Scores'!D26)</f>
        <v>Regan Diamond</v>
      </c>
      <c r="K58" s="11"/>
      <c r="L58" s="9">
        <f>'Women''s Air Rifle Scores'!F26</f>
        <v>4</v>
      </c>
      <c r="M58" s="65">
        <f>'Women''s Air Rifle Scores'!L26</f>
        <v>621.79999999999995</v>
      </c>
    </row>
    <row r="59" spans="2:13" x14ac:dyDescent="0.35">
      <c r="I59" s="12">
        <v>42</v>
      </c>
      <c r="J59" s="11" t="str">
        <f>IF('Women''s Air Rifle Scores'!D36="","",'Women''s Air Rifle Scores'!D36)</f>
        <v>Caroline Martin</v>
      </c>
      <c r="K59" s="11"/>
      <c r="L59" s="9">
        <f>'Women''s Air Rifle Scores'!F36</f>
        <v>4</v>
      </c>
      <c r="M59" s="65">
        <f>'Women''s Air Rifle Scores'!L36</f>
        <v>621.65</v>
      </c>
    </row>
    <row r="60" spans="2:13" x14ac:dyDescent="0.35">
      <c r="I60" s="12">
        <v>43</v>
      </c>
      <c r="J60" s="11" t="str">
        <f>IF('Women''s Air Rifle Scores'!D45="","",'Women''s Air Rifle Scores'!D45)</f>
        <v>Hailey Singleton</v>
      </c>
      <c r="K60" s="11"/>
      <c r="L60" s="9">
        <f>'Women''s Air Rifle Scores'!F45</f>
        <v>4</v>
      </c>
      <c r="M60" s="65">
        <f>'Women''s Air Rifle Scores'!L45</f>
        <v>618.09999999999991</v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1">
    <sortCondition descending="1" ref="M18:M4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10,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135</v>
      </c>
      <c r="J11" s="17" t="s">
        <v>24</v>
      </c>
      <c r="K11" s="18"/>
      <c r="L11" s="53">
        <f>'Women''s Smallbore Scores'!F5</f>
        <v>589</v>
      </c>
      <c r="M11" s="80" t="s">
        <v>135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135</v>
      </c>
      <c r="J12" s="19" t="s">
        <v>25</v>
      </c>
      <c r="K12" s="20"/>
      <c r="L12" s="54">
        <f>'Women''s Smallbore Scores'!F6</f>
        <v>586</v>
      </c>
      <c r="M12" s="81" t="s">
        <v>135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592.4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Scores'!D20="","",'Men''s Smallbore Scores'!D20)</f>
        <v>Jared Eddy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Scores'!D21="","",'Men''s Smallbore Scores'!D21)</f>
        <v>Peter Fiori</v>
      </c>
      <c r="D20" s="11"/>
      <c r="E20" s="9">
        <f>'Men''s Smallbore Scores'!F21</f>
        <v>5</v>
      </c>
      <c r="F20" s="65">
        <f>'Men''s Smallbore Scores'!L21</f>
        <v>591.6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591.4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587.6</v>
      </c>
    </row>
    <row r="22" spans="2:13" x14ac:dyDescent="0.35">
      <c r="B22" s="12">
        <v>5</v>
      </c>
      <c r="C22" s="11" t="str">
        <f>IF('Men''s Smallbore Scores'!D24="","",'Men''s Smallbore Scores'!D24)</f>
        <v>Griffin Lake</v>
      </c>
      <c r="D22" s="11"/>
      <c r="E22" s="9">
        <f>'Men''s Smallbore Scores'!F24</f>
        <v>5</v>
      </c>
      <c r="F22" s="65">
        <f>'Men''s Smallbore Scores'!L24</f>
        <v>588.4</v>
      </c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585.4</v>
      </c>
    </row>
    <row r="23" spans="2:13" x14ac:dyDescent="0.35">
      <c r="B23" s="12">
        <v>6</v>
      </c>
      <c r="C23" s="11" t="str">
        <f>IF('Men''s Smallbore Scores'!D31="","",'Men''s Smallbore Scores'!D31)</f>
        <v>Patrick Sunderman</v>
      </c>
      <c r="D23" s="11"/>
      <c r="E23" s="9">
        <f>'Men''s Smallbore Scores'!F31</f>
        <v>5</v>
      </c>
      <c r="F23" s="65">
        <f>'Men''s Smallbore Scores'!L31</f>
        <v>588.4</v>
      </c>
      <c r="G23" s="9"/>
      <c r="I23" s="12">
        <v>6</v>
      </c>
      <c r="J23" s="11" t="str">
        <f>IF('Women''s Smallbore Scores'!D27="","",'Women''s Smallbore Scores'!D27)</f>
        <v>Elizabeth Probst</v>
      </c>
      <c r="K23" s="11"/>
      <c r="L23" s="9">
        <f>'Women''s Smallbore Scores'!F27</f>
        <v>5</v>
      </c>
      <c r="M23" s="65">
        <f>'Women''s Smallbore Scores'!L27</f>
        <v>584.20000000000005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584.20000000000005</v>
      </c>
    </row>
    <row r="25" spans="2:13" x14ac:dyDescent="0.35">
      <c r="B25" s="12">
        <v>8</v>
      </c>
      <c r="C25" s="11" t="str">
        <f>IF('Men''s Smallbore Scores'!D30="","",'Men''s Smallbore Scores'!D30)</f>
        <v>Tim Sherry</v>
      </c>
      <c r="D25" s="11"/>
      <c r="E25" s="9">
        <f>'Men''s Smallbore Scores'!F30</f>
        <v>5</v>
      </c>
      <c r="F25" s="65">
        <f>'Men''s Smallbore Scores'!L30</f>
        <v>586.6</v>
      </c>
      <c r="I25" s="12">
        <v>8</v>
      </c>
      <c r="J25" s="11" t="str">
        <f>IF('Women''s Smallbore Scores'!D16="","",'Women''s Smallbore Scores'!D16)</f>
        <v>Ashlyn Blake</v>
      </c>
      <c r="K25" s="11"/>
      <c r="L25" s="9">
        <f>'Women''s Smallbore Scores'!F16</f>
        <v>5</v>
      </c>
      <c r="M25" s="65">
        <f>'Women''s Smallbore Scores'!L16</f>
        <v>583.4</v>
      </c>
    </row>
    <row r="26" spans="2:13" x14ac:dyDescent="0.35">
      <c r="B26" s="12">
        <v>9</v>
      </c>
      <c r="C26" s="11" t="str">
        <f>IF('Men''s Smallbore Scores'!D25="","",'Men''s Smallbore Scores'!D25)</f>
        <v>Brandon Muske</v>
      </c>
      <c r="D26" s="11"/>
      <c r="E26" s="9">
        <f>'Men''s Smallbore Scores'!F25</f>
        <v>5</v>
      </c>
      <c r="F26" s="65">
        <f>'Men''s Smallbore Scores'!L25</f>
        <v>584.4</v>
      </c>
      <c r="I26" s="12">
        <v>9</v>
      </c>
      <c r="J26" s="11" t="str">
        <f>IF('Women''s Smallbore Scores'!D29="","",'Women''s Smallbore Scores'!D29)</f>
        <v>Carley Seabrooke</v>
      </c>
      <c r="K26" s="11"/>
      <c r="L26" s="9">
        <f>'Women''s Smallbore Scores'!F29</f>
        <v>5</v>
      </c>
      <c r="M26" s="65">
        <f>'Women''s Smallbore Scores'!L29</f>
        <v>582.20000000000005</v>
      </c>
    </row>
    <row r="27" spans="2:13" x14ac:dyDescent="0.35">
      <c r="B27" s="12">
        <v>10</v>
      </c>
      <c r="C27" s="11" t="str">
        <f>IF('Men''s Smallbore Scores'!D33="","",'Men''s Smallbore Scores'!D33)</f>
        <v>Jacob Wisman</v>
      </c>
      <c r="D27" s="11"/>
      <c r="E27" s="9">
        <f>'Men''s Smallbore Scores'!F33</f>
        <v>5</v>
      </c>
      <c r="F27" s="65">
        <f>'Men''s Smallbore Scores'!L33</f>
        <v>584</v>
      </c>
      <c r="I27" s="12">
        <v>10</v>
      </c>
      <c r="J27" s="11" t="str">
        <f>IF('Women''s Smallbore Scores'!D25="","",'Women''s Smallbore Scores'!D25)</f>
        <v>Molly McGhin</v>
      </c>
      <c r="K27" s="11"/>
      <c r="L27" s="9">
        <f>'Women''s Smallbore Scores'!F25</f>
        <v>5</v>
      </c>
      <c r="M27" s="65">
        <f>'Women''s Smallbore Scores'!L25</f>
        <v>581.79999999999995</v>
      </c>
    </row>
    <row r="28" spans="2:13" x14ac:dyDescent="0.35">
      <c r="B28" s="12">
        <v>11</v>
      </c>
      <c r="C28" s="11" t="str">
        <f>IF('Men''s Smallbore Scores'!D32="","",'Men''s Smallbore Scores'!D32)</f>
        <v>Tyler Wee</v>
      </c>
      <c r="D28" s="11"/>
      <c r="E28" s="9">
        <f>'Men''s Smallbore Scores'!F32</f>
        <v>5</v>
      </c>
      <c r="F28" s="65">
        <f>'Men''s Smallbore Scores'!L32</f>
        <v>583.20000000000005</v>
      </c>
      <c r="I28" s="12">
        <v>11</v>
      </c>
      <c r="J28" s="11" t="str">
        <f>IF('Women''s Smallbore Scores'!D30="","",'Women''s Smallbore Scores'!D30)</f>
        <v>Elijah Spencer</v>
      </c>
      <c r="K28" s="11"/>
      <c r="L28" s="9">
        <f>'Women''s Smallbore Scores'!F30</f>
        <v>5</v>
      </c>
      <c r="M28" s="65">
        <f>'Women''s Smallbore Scores'!L30</f>
        <v>579.20000000000005</v>
      </c>
    </row>
    <row r="29" spans="2:13" x14ac:dyDescent="0.35">
      <c r="B29" s="12">
        <v>12</v>
      </c>
      <c r="C29" s="11" t="str">
        <f>IF('Men''s Smallbore Scores'!D26="","",'Men''s Smallbore Scores'!D26)</f>
        <v>Jack Ogoreuc</v>
      </c>
      <c r="D29" s="11"/>
      <c r="E29" s="9">
        <f>'Men''s Smallbore Scores'!F26</f>
        <v>5</v>
      </c>
      <c r="F29" s="65">
        <f>'Men''s Smallbore Scores'!L26</f>
        <v>583</v>
      </c>
      <c r="I29" s="12">
        <v>12</v>
      </c>
      <c r="J29" s="11" t="str">
        <f>IF('Women''s Smallbore Scores'!D19="","",'Women''s Smallbore Scores'!D19)</f>
        <v>Kelsey Dardas</v>
      </c>
      <c r="K29" s="11"/>
      <c r="L29" s="9">
        <f>'Women''s Smallbore Scores'!F19</f>
        <v>5</v>
      </c>
      <c r="M29" s="65">
        <f>'Women''s Smallbore Scores'!L19</f>
        <v>577.20000000000005</v>
      </c>
    </row>
    <row r="30" spans="2:13" x14ac:dyDescent="0.35">
      <c r="B30" s="12">
        <v>13</v>
      </c>
      <c r="C30" s="11" t="str">
        <f>IF('Men''s Smallbore Scores'!D22="","",'Men''s Smallbore Scores'!D22)</f>
        <v>Rylan Kissell</v>
      </c>
      <c r="D30" s="11"/>
      <c r="E30" s="9">
        <f>'Men''s Smallbore Scores'!F22</f>
        <v>5</v>
      </c>
      <c r="F30" s="65">
        <f>'Men''s Smallbore Scores'!L22</f>
        <v>581.6</v>
      </c>
      <c r="I30" s="12">
        <v>13</v>
      </c>
      <c r="J30" s="11" t="str">
        <f>IF('Women''s Smallbore Scores'!D14="","",'Women''s Smallbore Scores'!D14)</f>
        <v>Isabella Baldwin</v>
      </c>
      <c r="K30" s="11"/>
      <c r="L30" s="9">
        <f>'Women''s Smallbore Scores'!F14</f>
        <v>5</v>
      </c>
      <c r="M30" s="65">
        <f>'Women''s Smallbore Scores'!L14</f>
        <v>576.79999999999995</v>
      </c>
    </row>
    <row r="31" spans="2:13" x14ac:dyDescent="0.35">
      <c r="B31" s="12">
        <v>14</v>
      </c>
      <c r="C31" s="11" t="str">
        <f>IF('Men''s Smallbore Scores'!D19="","",'Men''s Smallbore Scores'!D19)</f>
        <v>Jared Desrosiers</v>
      </c>
      <c r="D31" s="11"/>
      <c r="E31" s="9">
        <f>'Men''s Smallbore Scores'!F19</f>
        <v>5</v>
      </c>
      <c r="F31" s="65">
        <f>'Men''s Smallbore Scores'!L19</f>
        <v>581</v>
      </c>
      <c r="I31" s="12">
        <v>14</v>
      </c>
      <c r="J31" s="11" t="str">
        <f>IF('Women''s Smallbore Scores'!D28="","",'Women''s Smallbore Scores'!D28)</f>
        <v>Elizabeth Schmeltzer</v>
      </c>
      <c r="K31" s="11"/>
      <c r="L31" s="9">
        <f>'Women''s Smallbore Scores'!F28</f>
        <v>5</v>
      </c>
      <c r="M31" s="65">
        <f>'Women''s Smallbore Scores'!L28</f>
        <v>575.79999999999995</v>
      </c>
    </row>
    <row r="32" spans="2:13" x14ac:dyDescent="0.35">
      <c r="B32" s="12">
        <v>15</v>
      </c>
      <c r="C32" s="11" t="str">
        <f>IF('Men''s Smallbore Scores'!D17="","",'Men''s Smallbore Scores'!D17)</f>
        <v>Chance Cover</v>
      </c>
      <c r="D32" s="11"/>
      <c r="E32" s="9">
        <f>'Men''s Smallbore Scores'!F17</f>
        <v>5</v>
      </c>
      <c r="F32" s="65">
        <f>'Men''s Smallbore Scores'!L17</f>
        <v>577.4</v>
      </c>
      <c r="I32" s="12">
        <v>15</v>
      </c>
      <c r="J32" s="11" t="str">
        <f>IF('Women''s Smallbore Scores'!D20="","",'Women''s Smallbore Scores'!D20)</f>
        <v>Danjela De Jesus</v>
      </c>
      <c r="K32" s="11"/>
      <c r="L32" s="9">
        <f>'Women''s Smallbore Scores'!F20</f>
        <v>5</v>
      </c>
      <c r="M32" s="65">
        <f>'Women''s Smallbore Scores'!L20</f>
        <v>573.79999999999995</v>
      </c>
    </row>
    <row r="33" spans="2:13" x14ac:dyDescent="0.35">
      <c r="B33" s="12">
        <v>16</v>
      </c>
      <c r="C33" s="11" t="str">
        <f>IF('Men''s Smallbore Scores'!D15="","",'Men''s Smallbore Scores'!D15)</f>
        <v>Gavin Barnick</v>
      </c>
      <c r="D33" s="11"/>
      <c r="E33" s="9">
        <f>'Men''s Smallbore Scores'!F15</f>
        <v>4</v>
      </c>
      <c r="F33" s="65">
        <f>'Men''s Smallbore Scores'!L15</f>
        <v>586</v>
      </c>
      <c r="I33" s="12">
        <v>16</v>
      </c>
      <c r="J33" s="11" t="str">
        <f>IF('Women''s Smallbore Scores'!D23="","",'Women''s Smallbore Scores'!D23)</f>
        <v>Karlie Lynn</v>
      </c>
      <c r="K33" s="11"/>
      <c r="L33" s="9">
        <f>'Women''s Smallbore Scores'!F23</f>
        <v>4</v>
      </c>
      <c r="M33" s="65">
        <f>'Women''s Smallbore Scores'!L23</f>
        <v>583.5</v>
      </c>
    </row>
    <row r="34" spans="2:13" x14ac:dyDescent="0.35">
      <c r="B34" s="12">
        <v>17</v>
      </c>
      <c r="C34" s="11" t="str">
        <f>IF('Men''s Smallbore Scores'!D14="","",'Men''s Smallbore Scores'!D14)</f>
        <v>Samuel Adkins</v>
      </c>
      <c r="D34" s="11"/>
      <c r="E34" s="9">
        <f>'Men''s Smallbore Scores'!F14</f>
        <v>3</v>
      </c>
      <c r="F34" s="65">
        <f>'Men''s Smallbore Scores'!L14</f>
        <v>585.66666666666663</v>
      </c>
      <c r="I34" s="12">
        <v>17</v>
      </c>
      <c r="J34" s="11" t="str">
        <f>IF('Women''s Smallbore Scores'!D36="","",'Women''s Smallbore Scores'!D36)</f>
        <v>Gabriella Zych</v>
      </c>
      <c r="K34" s="11"/>
      <c r="L34" s="9">
        <f>'Women''s Smallbore Scores'!F36</f>
        <v>4</v>
      </c>
      <c r="M34" s="65">
        <f>'Women''s Smallbore Scores'!L36</f>
        <v>583.25</v>
      </c>
    </row>
    <row r="35" spans="2:13" x14ac:dyDescent="0.35">
      <c r="B35" s="12">
        <v>18</v>
      </c>
      <c r="C35" s="11" t="str">
        <f>IF('Men''s Smallbore Scores'!D29="","",'Men''s Smallbore Scores'!D29)</f>
        <v>Matt Sanchez</v>
      </c>
      <c r="D35" s="11"/>
      <c r="E35" s="9">
        <f>'Men''s Smallbore Scores'!F29</f>
        <v>4</v>
      </c>
      <c r="F35" s="65">
        <f>'Men''s Smallbore Scores'!L29</f>
        <v>584.5</v>
      </c>
      <c r="I35" s="12">
        <v>18</v>
      </c>
      <c r="J35" s="11" t="str">
        <f>IF('Women''s Smallbore Scores'!D22="","",'Women''s Smallbore Scores'!D22)</f>
        <v>Gracie Dinh</v>
      </c>
      <c r="K35" s="11"/>
      <c r="L35" s="9">
        <f>'Women''s Smallbore Scores'!F22</f>
        <v>2</v>
      </c>
      <c r="M35" s="65">
        <f>'Women''s Smallbore Scores'!L22</f>
        <v>582</v>
      </c>
    </row>
    <row r="36" spans="2:13" x14ac:dyDescent="0.35">
      <c r="B36" s="12">
        <v>19</v>
      </c>
      <c r="C36" s="11" t="str">
        <f>IF('Men''s Smallbore Scores'!D18="","",'Men''s Smallbore Scores'!D18)</f>
        <v>Jason Dardas</v>
      </c>
      <c r="D36" s="11"/>
      <c r="E36" s="9">
        <f>'Men''s Smallbore Scores'!F18</f>
        <v>4</v>
      </c>
      <c r="F36" s="65">
        <f>'Men''s Smallbore Scores'!L18</f>
        <v>581.5</v>
      </c>
      <c r="I36" s="12">
        <v>19</v>
      </c>
      <c r="J36" s="11" t="str">
        <f>IF('Women''s Smallbore Scores'!D15="","",'Women''s Smallbore Scores'!D15)</f>
        <v>Sarah Beard</v>
      </c>
      <c r="K36" s="11"/>
      <c r="L36" s="9">
        <f>'Women''s Smallbore Scores'!F15</f>
        <v>3</v>
      </c>
      <c r="M36" s="65">
        <f>'Women''s Smallbore Scores'!L15</f>
        <v>582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4</v>
      </c>
      <c r="F37" s="65">
        <f>'Men''s Smallbore Scores'!L23</f>
        <v>573</v>
      </c>
      <c r="I37" s="12">
        <v>20</v>
      </c>
      <c r="J37" s="11" t="str">
        <f>IF('Women''s Smallbore Scores'!D17="","",'Women''s Smallbore Scores'!D17)</f>
        <v>Camryn Camp</v>
      </c>
      <c r="K37" s="11"/>
      <c r="L37" s="9">
        <f>'Women''s Smallbore Scores'!F17</f>
        <v>3</v>
      </c>
      <c r="M37" s="65">
        <f>'Women''s Smallbore Scores'!L17</f>
        <v>581.66666666666663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2">
    <sortCondition descending="1" ref="M18:M32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4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191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136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6" t="s">
        <v>10</v>
      </c>
      <c r="D16" s="127"/>
      <c r="E16" s="47" t="s">
        <v>14</v>
      </c>
      <c r="G16" s="107" t="s">
        <v>26</v>
      </c>
      <c r="H16" s="126" t="s">
        <v>10</v>
      </c>
      <c r="I16" s="127"/>
      <c r="J16" s="47" t="s">
        <v>14</v>
      </c>
      <c r="L16" s="107" t="s">
        <v>26</v>
      </c>
      <c r="M16" s="126" t="s">
        <v>10</v>
      </c>
      <c r="N16" s="127"/>
      <c r="O16" s="47" t="s">
        <v>14</v>
      </c>
      <c r="Q16" s="107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09"/>
      <c r="C17" s="128"/>
      <c r="D17" s="129"/>
      <c r="E17" s="48" t="s">
        <v>13</v>
      </c>
      <c r="G17" s="109"/>
      <c r="H17" s="128"/>
      <c r="I17" s="129"/>
      <c r="J17" s="48" t="s">
        <v>13</v>
      </c>
      <c r="L17" s="109"/>
      <c r="M17" s="128"/>
      <c r="N17" s="129"/>
      <c r="O17" s="48" t="s">
        <v>13</v>
      </c>
      <c r="Q17" s="109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632.91999999999996</v>
      </c>
      <c r="K18" s="9"/>
      <c r="L18" s="44">
        <v>1</v>
      </c>
      <c r="M18" s="124" t="str">
        <f>'Smallbore Ranking'!C18</f>
        <v>Ivan Roe</v>
      </c>
      <c r="N18" s="125"/>
      <c r="O18" s="76">
        <f>'Smallbore Ranking'!F18</f>
        <v>592.4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593.20000000000005</v>
      </c>
    </row>
    <row r="19" spans="2:20" x14ac:dyDescent="0.35">
      <c r="B19" s="45">
        <v>2</v>
      </c>
      <c r="C19" s="115" t="str">
        <f>'Air Rifle Ranking'!C19</f>
        <v>Braden Peiser</v>
      </c>
      <c r="D19" s="116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631.52</v>
      </c>
      <c r="K19" s="9"/>
      <c r="L19" s="45">
        <v>2</v>
      </c>
      <c r="M19" s="122" t="str">
        <f>'Smallbore Ranking'!C19</f>
        <v>Jared Eddy</v>
      </c>
      <c r="N19" s="123"/>
      <c r="O19" s="68">
        <f>'Smallbore Ranking'!F19</f>
        <v>592.20000000000005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5" t="str">
        <f>'Air Rifle Ranking'!C20</f>
        <v>Lucas Kozeniesky</v>
      </c>
      <c r="D20" s="116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5" t="str">
        <f>'Smallbore Ranking'!C20</f>
        <v>Peter Fiori</v>
      </c>
      <c r="N20" s="116"/>
      <c r="O20" s="67">
        <f>'Smallbore Ranking'!F20</f>
        <v>591.6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629.86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587.6</v>
      </c>
    </row>
    <row r="22" spans="2:20" x14ac:dyDescent="0.35">
      <c r="B22" s="45">
        <v>5</v>
      </c>
      <c r="C22" s="115" t="str">
        <f>'Air Rifle Ranking'!C22</f>
        <v>Rylan Kissell</v>
      </c>
      <c r="D22" s="116"/>
      <c r="E22" s="67">
        <f>'Air Rifle Ranking'!F22</f>
        <v>629.06000000000006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5" t="str">
        <f>'Smallbore Ranking'!C22</f>
        <v>Griffin Lake</v>
      </c>
      <c r="N22" s="116"/>
      <c r="O22" s="67">
        <f>'Smallbore Ranking'!F22</f>
        <v>588.4</v>
      </c>
      <c r="Q22" s="45">
        <v>5</v>
      </c>
      <c r="R22" s="111" t="str">
        <f>'Smallbore Ranking'!J22</f>
        <v>Ali Weisz</v>
      </c>
      <c r="S22" s="111"/>
      <c r="T22" s="67">
        <f>'Smallbore Ranking'!M22</f>
        <v>585.4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5" t="str">
        <f>'Smallbore Ranking'!C23</f>
        <v>Patrick Sunderman</v>
      </c>
      <c r="N23" s="116"/>
      <c r="O23" s="67">
        <f>'Smallbore Ranking'!F23</f>
        <v>588.4</v>
      </c>
      <c r="Q23" s="45">
        <v>6</v>
      </c>
      <c r="R23" s="111" t="str">
        <f>'Smallbore Ranking'!J23</f>
        <v>Elizabeth Probst</v>
      </c>
      <c r="S23" s="111"/>
      <c r="T23" s="67">
        <f>'Smallbore Ranking'!M23</f>
        <v>584.20000000000005</v>
      </c>
    </row>
    <row r="24" spans="2:20" x14ac:dyDescent="0.35">
      <c r="B24" s="45">
        <v>7</v>
      </c>
      <c r="C24" s="115" t="str">
        <f>'Air Rifle Ranking'!C24</f>
        <v>Tim Sherry</v>
      </c>
      <c r="D24" s="116"/>
      <c r="E24" s="67">
        <f>'Air Rifle Ranking'!F24</f>
        <v>628.94000000000005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22" t="str">
        <f>'Smallbore Ranking'!C24</f>
        <v>Levi Clark</v>
      </c>
      <c r="N24" s="123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584.20000000000005</v>
      </c>
    </row>
    <row r="25" spans="2:20" x14ac:dyDescent="0.35">
      <c r="B25" s="45">
        <v>8</v>
      </c>
      <c r="C25" s="115" t="str">
        <f>'Air Rifle Ranking'!C25</f>
        <v>Ivan Roe</v>
      </c>
      <c r="D25" s="116"/>
      <c r="E25" s="67">
        <f>'Air Rifle Ranking'!F25</f>
        <v>628.58000000000015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Tim Sherry</v>
      </c>
      <c r="N25" s="111"/>
      <c r="O25" s="67">
        <f>'Smallbore Ranking'!F25</f>
        <v>586.6</v>
      </c>
      <c r="Q25" s="45">
        <v>8</v>
      </c>
      <c r="R25" s="111" t="str">
        <f>'Smallbore Ranking'!J25</f>
        <v>Ashlyn Blake</v>
      </c>
      <c r="S25" s="111"/>
      <c r="T25" s="67">
        <f>'Smallbore Ranking'!M25</f>
        <v>583.4</v>
      </c>
    </row>
    <row r="26" spans="2:20" x14ac:dyDescent="0.35">
      <c r="B26" s="45">
        <v>9</v>
      </c>
      <c r="C26" s="115" t="str">
        <f>'Air Rifle Ranking'!C26</f>
        <v>Jared Eddy</v>
      </c>
      <c r="D26" s="116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Brandon Muske</v>
      </c>
      <c r="N26" s="111"/>
      <c r="O26" s="67">
        <f>'Smallbore Ranking'!F26</f>
        <v>584.4</v>
      </c>
      <c r="Q26" s="45">
        <v>9</v>
      </c>
      <c r="R26" s="111" t="str">
        <f>'Smallbore Ranking'!J26</f>
        <v>Carley Seabrooke</v>
      </c>
      <c r="S26" s="111"/>
      <c r="T26" s="67">
        <f>'Smallbore Ranking'!M26</f>
        <v>582.20000000000005</v>
      </c>
    </row>
    <row r="27" spans="2:20" x14ac:dyDescent="0.35">
      <c r="B27" s="86">
        <v>10</v>
      </c>
      <c r="C27" s="130" t="str">
        <f>'Air Rifle Ranking'!C27</f>
        <v>Brandon Muske</v>
      </c>
      <c r="D27" s="131"/>
      <c r="E27" s="87">
        <f>'Air Rifle Ranking'!F27</f>
        <v>627.86</v>
      </c>
      <c r="G27" s="45">
        <v>10</v>
      </c>
      <c r="H27" s="111" t="str">
        <f>'Air Rifle Ranking'!J27</f>
        <v>Emme Walrath</v>
      </c>
      <c r="I27" s="111"/>
      <c r="J27" s="67">
        <f>'Air Rifle Ranking'!M27</f>
        <v>626.84</v>
      </c>
      <c r="L27" s="45">
        <v>10</v>
      </c>
      <c r="M27" s="111" t="str">
        <f>'Smallbore Ranking'!C27</f>
        <v>Jacob Wisman</v>
      </c>
      <c r="N27" s="111"/>
      <c r="O27" s="67">
        <f>'Smallbore Ranking'!F27</f>
        <v>584</v>
      </c>
      <c r="Q27" s="45">
        <v>10</v>
      </c>
      <c r="R27" s="111" t="str">
        <f>'Smallbore Ranking'!J27</f>
        <v>Molly McGhin</v>
      </c>
      <c r="S27" s="111"/>
      <c r="T27" s="67">
        <f>'Smallbore Ranking'!M27</f>
        <v>581.79999999999995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627.29999999999995</v>
      </c>
      <c r="G28" s="45">
        <v>11</v>
      </c>
      <c r="H28" s="111" t="str">
        <f>'Air Rifle Ranking'!J28</f>
        <v>Alana Kelly</v>
      </c>
      <c r="I28" s="111"/>
      <c r="J28" s="67">
        <f>'Air Rifle Ranking'!M28</f>
        <v>626.64</v>
      </c>
      <c r="L28" s="45">
        <v>11</v>
      </c>
      <c r="M28" s="111" t="str">
        <f>'Smallbore Ranking'!C28</f>
        <v>Tyler Wee</v>
      </c>
      <c r="N28" s="111"/>
      <c r="O28" s="67">
        <f>'Smallbore Ranking'!F28</f>
        <v>583.20000000000005</v>
      </c>
      <c r="Q28" s="45">
        <v>11</v>
      </c>
      <c r="R28" s="111" t="str">
        <f>'Smallbore Ranking'!J28</f>
        <v>Elijah Spencer</v>
      </c>
      <c r="S28" s="111"/>
      <c r="T28" s="67">
        <f>'Smallbore Ranking'!M28</f>
        <v>579.20000000000005</v>
      </c>
    </row>
    <row r="29" spans="2:20" x14ac:dyDescent="0.35">
      <c r="B29" s="45">
        <v>12</v>
      </c>
      <c r="C29" s="115" t="str">
        <f>'Air Rifle Ranking'!C29</f>
        <v>Jacob Wisman</v>
      </c>
      <c r="D29" s="116"/>
      <c r="E29" s="67">
        <f>'Air Rifle Ranking'!F29</f>
        <v>626.22</v>
      </c>
      <c r="G29" s="45">
        <v>12</v>
      </c>
      <c r="H29" s="111" t="str">
        <f>'Air Rifle Ranking'!J29</f>
        <v>Ashlyn Blake</v>
      </c>
      <c r="I29" s="111"/>
      <c r="J29" s="67">
        <f>'Air Rifle Ranking'!M29</f>
        <v>626.38</v>
      </c>
      <c r="L29" s="45">
        <v>12</v>
      </c>
      <c r="M29" s="111" t="str">
        <f>'Smallbore Ranking'!C29</f>
        <v>Jack Ogoreuc</v>
      </c>
      <c r="N29" s="111"/>
      <c r="O29" s="67">
        <f>'Smallbore Ranking'!F29</f>
        <v>583</v>
      </c>
      <c r="Q29" s="45">
        <v>12</v>
      </c>
      <c r="R29" s="111" t="str">
        <f>'Smallbore Ranking'!J29</f>
        <v>Kelsey Dardas</v>
      </c>
      <c r="S29" s="111"/>
      <c r="T29" s="67">
        <f>'Smallbore Ranking'!M29</f>
        <v>577.20000000000005</v>
      </c>
    </row>
    <row r="30" spans="2:20" x14ac:dyDescent="0.35">
      <c r="B30" s="45">
        <v>13</v>
      </c>
      <c r="C30" s="115" t="str">
        <f>'Air Rifle Ranking'!C30</f>
        <v>Tyler Wee</v>
      </c>
      <c r="D30" s="116"/>
      <c r="E30" s="67">
        <f>'Air Rifle Ranking'!F30</f>
        <v>625.76</v>
      </c>
      <c r="G30" s="45">
        <v>13</v>
      </c>
      <c r="H30" s="111" t="str">
        <f>'Air Rifle Ranking'!J30</f>
        <v>Jeanne Haverhill</v>
      </c>
      <c r="I30" s="111"/>
      <c r="J30" s="67">
        <f>'Air Rifle Ranking'!M30</f>
        <v>626.1400000000001</v>
      </c>
      <c r="L30" s="45">
        <v>13</v>
      </c>
      <c r="M30" s="111" t="str">
        <f>'Smallbore Ranking'!C30</f>
        <v>Rylan Kissell</v>
      </c>
      <c r="N30" s="111"/>
      <c r="O30" s="67">
        <f>'Smallbore Ranking'!F30</f>
        <v>581.6</v>
      </c>
      <c r="Q30" s="45">
        <v>13</v>
      </c>
      <c r="R30" s="111" t="str">
        <f>'Smallbore Ranking'!J30</f>
        <v>Isabella Baldwin</v>
      </c>
      <c r="S30" s="111"/>
      <c r="T30" s="67">
        <f>'Smallbore Ranking'!M30</f>
        <v>576.79999999999995</v>
      </c>
    </row>
    <row r="31" spans="2:20" x14ac:dyDescent="0.35">
      <c r="B31" s="45">
        <v>14</v>
      </c>
      <c r="C31" s="115" t="str">
        <f>'Air Rifle Ranking'!C31</f>
        <v>Patrick Sunderman</v>
      </c>
      <c r="D31" s="116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Jared Desrosiers</v>
      </c>
      <c r="N31" s="111"/>
      <c r="O31" s="67">
        <f>'Smallbore Ranking'!F31</f>
        <v>581</v>
      </c>
      <c r="Q31" s="45">
        <v>14</v>
      </c>
      <c r="R31" s="111" t="str">
        <f>'Smallbore Ranking'!J31</f>
        <v>Elizabeth Schmeltzer</v>
      </c>
      <c r="S31" s="111"/>
      <c r="T31" s="67">
        <f>'Smallbore Ranking'!M31</f>
        <v>575.79999999999995</v>
      </c>
    </row>
    <row r="32" spans="2:20" x14ac:dyDescent="0.35">
      <c r="B32" s="45">
        <v>15</v>
      </c>
      <c r="C32" s="115" t="str">
        <f>'Air Rifle Ranking'!C32</f>
        <v>Jack Ogoreuc</v>
      </c>
      <c r="D32" s="116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Chance Cover</v>
      </c>
      <c r="N32" s="111"/>
      <c r="O32" s="67">
        <f>'Smallbore Ranking'!F32</f>
        <v>577.4</v>
      </c>
      <c r="Q32" s="45">
        <v>15</v>
      </c>
      <c r="R32" s="111" t="str">
        <f>'Smallbore Ranking'!J32</f>
        <v>Danjela De Jesus</v>
      </c>
      <c r="S32" s="111"/>
      <c r="T32" s="67">
        <f>'Smallbore Ranking'!M32</f>
        <v>573.79999999999995</v>
      </c>
    </row>
    <row r="33" spans="2:20" x14ac:dyDescent="0.35">
      <c r="B33" s="45">
        <v>16</v>
      </c>
      <c r="C33" s="115" t="str">
        <f>'Air Rifle Ranking'!C33</f>
        <v>Jared Desrosiers</v>
      </c>
      <c r="D33" s="116"/>
      <c r="E33" s="67">
        <f>'Air Rifle Ranking'!F33</f>
        <v>622.88000000000011</v>
      </c>
      <c r="G33" s="45">
        <v>16</v>
      </c>
      <c r="H33" s="111" t="str">
        <f>'Air Rifle Ranking'!J33</f>
        <v>Gabriela Zych</v>
      </c>
      <c r="I33" s="111"/>
      <c r="J33" s="67">
        <f>'Air Rifle Ranking'!M33</f>
        <v>624.40000000000009</v>
      </c>
      <c r="L33" s="45">
        <v>16</v>
      </c>
      <c r="M33" s="111" t="str">
        <f>'Smallbore Ranking'!C33</f>
        <v>Gavin Barnick</v>
      </c>
      <c r="N33" s="111"/>
      <c r="O33" s="67">
        <f>'Smallbore Ranking'!F33</f>
        <v>586</v>
      </c>
      <c r="Q33" s="45">
        <v>16</v>
      </c>
      <c r="R33" s="111" t="str">
        <f>'Smallbore Ranking'!J33</f>
        <v>Karlie Lynn</v>
      </c>
      <c r="S33" s="111"/>
      <c r="T33" s="67">
        <f>'Smallbore Ranking'!M33</f>
        <v>583.5</v>
      </c>
    </row>
    <row r="34" spans="2:20" x14ac:dyDescent="0.35">
      <c r="B34" s="45">
        <v>17</v>
      </c>
      <c r="C34" s="115" t="str">
        <f>'Air Rifle Ranking'!C34</f>
        <v>Dan Schanebrook</v>
      </c>
      <c r="D34" s="116"/>
      <c r="E34" s="67">
        <f>'Air Rifle Ranking'!F34</f>
        <v>622.41999999999996</v>
      </c>
      <c r="G34" s="45">
        <v>17</v>
      </c>
      <c r="H34" s="111" t="str">
        <f>'Air Rifle Ranking'!J34</f>
        <v>Gracie Dinh</v>
      </c>
      <c r="I34" s="111"/>
      <c r="J34" s="67">
        <f>'Air Rifle Ranking'!M34</f>
        <v>624.06000000000006</v>
      </c>
      <c r="L34" s="45">
        <v>17</v>
      </c>
      <c r="M34" s="111" t="str">
        <f>'Smallbore Ranking'!C34</f>
        <v>Samuel Adkins</v>
      </c>
      <c r="N34" s="111"/>
      <c r="O34" s="67">
        <f>'Smallbore Ranking'!F34</f>
        <v>585.66666666666663</v>
      </c>
      <c r="Q34" s="45">
        <v>17</v>
      </c>
      <c r="R34" s="111" t="str">
        <f>'Smallbore Ranking'!J34</f>
        <v>Gabriella Zych</v>
      </c>
      <c r="S34" s="111"/>
      <c r="T34" s="67">
        <f>'Smallbore Ranking'!M34</f>
        <v>583.25</v>
      </c>
    </row>
    <row r="35" spans="2:20" x14ac:dyDescent="0.35">
      <c r="B35" s="45">
        <v>18</v>
      </c>
      <c r="C35" s="115" t="str">
        <f>'Air Rifle Ranking'!C35</f>
        <v>Matt Sanchez</v>
      </c>
      <c r="D35" s="116"/>
      <c r="E35" s="67">
        <f>'Air Rifle Ranking'!F35</f>
        <v>621</v>
      </c>
      <c r="G35" s="45">
        <v>18</v>
      </c>
      <c r="H35" s="111" t="str">
        <f>'Air Rifle Ranking'!J35</f>
        <v>Mikole Hogan</v>
      </c>
      <c r="I35" s="111"/>
      <c r="J35" s="67">
        <f>'Air Rifle Ranking'!M35</f>
        <v>623.78</v>
      </c>
      <c r="L35" s="45">
        <v>18</v>
      </c>
      <c r="M35" s="111" t="str">
        <f>'Smallbore Ranking'!C35</f>
        <v>Matt Sanchez</v>
      </c>
      <c r="N35" s="111"/>
      <c r="O35" s="67">
        <f>'Smallbore Ranking'!F35</f>
        <v>584.5</v>
      </c>
      <c r="Q35" s="45">
        <v>18</v>
      </c>
      <c r="R35" s="111" t="str">
        <f>'Smallbore Ranking'!J35</f>
        <v>Gracie Dinh</v>
      </c>
      <c r="S35" s="111"/>
      <c r="T35" s="67">
        <f>'Smallbore Ranking'!M35</f>
        <v>582</v>
      </c>
    </row>
    <row r="36" spans="2:20" x14ac:dyDescent="0.35">
      <c r="B36" s="45">
        <v>19</v>
      </c>
      <c r="C36" s="115" t="str">
        <f>'Air Rifle Ranking'!C36</f>
        <v>Chance Cover</v>
      </c>
      <c r="D36" s="116"/>
      <c r="E36" s="67">
        <f>'Air Rifle Ranking'!F36</f>
        <v>620.07999999999993</v>
      </c>
      <c r="G36" s="45">
        <v>19</v>
      </c>
      <c r="H36" s="111" t="str">
        <f>'Air Rifle Ranking'!J36</f>
        <v>Elisa Boozer</v>
      </c>
      <c r="I36" s="111"/>
      <c r="J36" s="67">
        <f>'Air Rifle Ranking'!M36</f>
        <v>622.16</v>
      </c>
      <c r="L36" s="45">
        <v>19</v>
      </c>
      <c r="M36" s="111" t="str">
        <f>'Smallbore Ranking'!C36</f>
        <v>Jason Dardas</v>
      </c>
      <c r="N36" s="111"/>
      <c r="O36" s="67">
        <f>'Smallbore Ranking'!F36</f>
        <v>581.5</v>
      </c>
      <c r="Q36" s="45">
        <v>19</v>
      </c>
      <c r="R36" s="111" t="str">
        <f>'Smallbore Ranking'!J36</f>
        <v>Sarah Beard</v>
      </c>
      <c r="S36" s="111"/>
      <c r="T36" s="67">
        <f>'Smallbore Ranking'!M36</f>
        <v>582</v>
      </c>
    </row>
    <row r="37" spans="2:20" x14ac:dyDescent="0.35">
      <c r="B37" s="45">
        <v>20</v>
      </c>
      <c r="C37" s="115" t="str">
        <f>'Air Rifle Ranking'!C37</f>
        <v>Teagan Perkowski</v>
      </c>
      <c r="D37" s="116"/>
      <c r="E37" s="67">
        <f>'Air Rifle Ranking'!F37</f>
        <v>625.9</v>
      </c>
      <c r="G37" s="45">
        <v>20</v>
      </c>
      <c r="H37" s="111" t="str">
        <f>'Air Rifle Ranking'!J37</f>
        <v>Maggie Palfrie</v>
      </c>
      <c r="I37" s="111"/>
      <c r="J37" s="67">
        <f>'Air Rifle Ranking'!M37</f>
        <v>622.12000000000012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573</v>
      </c>
      <c r="Q37" s="45">
        <v>20</v>
      </c>
      <c r="R37" s="111" t="str">
        <f>'Smallbore Ranking'!J37</f>
        <v>Camryn Camp</v>
      </c>
      <c r="S37" s="111"/>
      <c r="T37" s="67">
        <f>'Smallbore Ranking'!M37</f>
        <v>581.66666666666663</v>
      </c>
    </row>
    <row r="38" spans="2:20" x14ac:dyDescent="0.35">
      <c r="B38" s="45">
        <v>21</v>
      </c>
      <c r="C38" s="115" t="str">
        <f>'Air Rifle Ranking'!C38</f>
        <v>Devin Wagner</v>
      </c>
      <c r="D38" s="116"/>
      <c r="E38" s="67">
        <f>'Air Rifle Ranking'!F38</f>
        <v>625.1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5" t="str">
        <f>'Air Rifle Ranking'!C39</f>
        <v>Sam Adkins</v>
      </c>
      <c r="D39" s="116"/>
      <c r="E39" s="67">
        <f>'Air Rifle Ranking'!F39</f>
        <v>624.19999999999993</v>
      </c>
      <c r="G39" s="45">
        <v>22</v>
      </c>
      <c r="H39" s="111" t="str">
        <f>'Air Rifle Ranking'!J39</f>
        <v>Carley Seabrooke</v>
      </c>
      <c r="I39" s="111"/>
      <c r="J39" s="67">
        <f>'Air Rifle Ranking'!M39</f>
        <v>619.74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5" t="str">
        <f>'Air Rifle Ranking'!C40</f>
        <v>John Blanton</v>
      </c>
      <c r="D40" s="116"/>
      <c r="E40" s="67">
        <f>'Air Rifle Ranking'!F40</f>
        <v>623.6</v>
      </c>
      <c r="G40" s="45">
        <v>23</v>
      </c>
      <c r="H40" s="111" t="str">
        <f>'Air Rifle Ranking'!J40</f>
        <v>Sophia Cruz</v>
      </c>
      <c r="I40" s="111"/>
      <c r="J40" s="67">
        <f>'Air Rifle Ranking'!M40</f>
        <v>619.22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5" t="str">
        <f>'Air Rifle Ranking'!C41</f>
        <v>Scott Patterson</v>
      </c>
      <c r="D41" s="116"/>
      <c r="E41" s="67">
        <f>'Air Rifle Ranking'!F41</f>
        <v>623.57500000000005</v>
      </c>
      <c r="G41" s="45">
        <v>24</v>
      </c>
      <c r="H41" s="111" t="str">
        <f>'Air Rifle Ranking'!J41</f>
        <v>Alexa Bodrogi</v>
      </c>
      <c r="I41" s="111"/>
      <c r="J41" s="67">
        <f>'Air Rifle Ranking'!M41</f>
        <v>618.16000000000008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17" t="str">
        <f>'Smallbore Ranking'!J41</f>
        <v/>
      </c>
      <c r="S41" s="117"/>
      <c r="T41" s="68" t="str">
        <f>'Smallbore Ranking'!M41</f>
        <v/>
      </c>
    </row>
    <row r="42" spans="2:20" x14ac:dyDescent="0.35">
      <c r="B42" s="45">
        <v>25</v>
      </c>
      <c r="C42" s="115" t="str">
        <f>'Air Rifle Ranking'!C42</f>
        <v/>
      </c>
      <c r="D42" s="116"/>
      <c r="E42" s="67" t="str">
        <f>'Air Rifle Ranking'!F42</f>
        <v/>
      </c>
      <c r="G42" s="45">
        <v>25</v>
      </c>
      <c r="H42" s="111" t="str">
        <f>'Air Rifle Ranking'!J42</f>
        <v>Cecelia Ossi</v>
      </c>
      <c r="I42" s="111"/>
      <c r="J42" s="67">
        <f>'Air Rifle Ranking'!M42</f>
        <v>629.5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5" t="str">
        <f>'Air Rifle Ranking'!C43</f>
        <v/>
      </c>
      <c r="D43" s="116"/>
      <c r="E43" s="67" t="str">
        <f>'Air Rifle Ranking'!F43</f>
        <v/>
      </c>
      <c r="G43" s="45">
        <v>26</v>
      </c>
      <c r="H43" s="111" t="str">
        <f>'Air Rifle Ranking'!J43</f>
        <v>Victoria Leppert</v>
      </c>
      <c r="I43" s="111"/>
      <c r="J43" s="67">
        <f>'Air Rifle Ranking'!M43</f>
        <v>628.79999999999995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5" t="str">
        <f>'Air Rifle Ranking'!C44</f>
        <v/>
      </c>
      <c r="D44" s="116"/>
      <c r="E44" s="67" t="str">
        <f>'Air Rifle Ranking'!F44</f>
        <v/>
      </c>
      <c r="G44" s="45">
        <v>27</v>
      </c>
      <c r="H44" s="111" t="str">
        <f>'Air Rifle Ranking'!J44</f>
        <v>Emma Rhode</v>
      </c>
      <c r="I44" s="111"/>
      <c r="J44" s="67">
        <f>'Air Rifle Ranking'!M44</f>
        <v>628.65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5" t="str">
        <f>'Air Rifle Ranking'!C45</f>
        <v/>
      </c>
      <c r="D45" s="116"/>
      <c r="E45" s="67" t="str">
        <f>'Air Rifle Ranking'!F45</f>
        <v/>
      </c>
      <c r="G45" s="45">
        <v>28</v>
      </c>
      <c r="H45" s="111" t="str">
        <f>'Air Rifle Ranking'!J45</f>
        <v>Carlee Valenta</v>
      </c>
      <c r="I45" s="111"/>
      <c r="J45" s="67">
        <f>'Air Rifle Ranking'!M45</f>
        <v>627.4666666666667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5" t="str">
        <f>'Air Rifle Ranking'!C46</f>
        <v/>
      </c>
      <c r="D46" s="116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627.4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5" t="str">
        <f>'Air Rifle Ranking'!C47</f>
        <v/>
      </c>
      <c r="D47" s="116"/>
      <c r="E47" s="67" t="str">
        <f>'Air Rifle Ranking'!F47</f>
        <v/>
      </c>
      <c r="G47" s="45">
        <v>30</v>
      </c>
      <c r="H47" s="111" t="str">
        <f>'Air Rifle Ranking'!J47</f>
        <v>Marley Bowden</v>
      </c>
      <c r="I47" s="111"/>
      <c r="J47" s="67">
        <f>'Air Rifle Ranking'!M47</f>
        <v>627.4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5" t="str">
        <f>'Air Rifle Ranking'!C48</f>
        <v/>
      </c>
      <c r="D48" s="116"/>
      <c r="E48" s="67" t="str">
        <f>'Air Rifle Ranking'!F48</f>
        <v/>
      </c>
      <c r="G48" s="45">
        <v>31</v>
      </c>
      <c r="H48" s="111" t="str">
        <f>'Air Rifle Ranking'!J48</f>
        <v>Natalie Perrin</v>
      </c>
      <c r="I48" s="111"/>
      <c r="J48" s="67">
        <f>'Air Rifle Ranking'!M48</f>
        <v>626.5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5" t="str">
        <f>'Air Rifle Ranking'!C49</f>
        <v/>
      </c>
      <c r="D49" s="116"/>
      <c r="E49" s="67" t="str">
        <f>'Air Rifle Ranking'!F49</f>
        <v/>
      </c>
      <c r="G49" s="45">
        <v>32</v>
      </c>
      <c r="H49" s="111" t="str">
        <f>'Air Rifle Ranking'!J49</f>
        <v>Bremen Butler</v>
      </c>
      <c r="I49" s="111"/>
      <c r="J49" s="67">
        <f>'Air Rifle Ranking'!M49</f>
        <v>625.85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5" t="str">
        <f>'Air Rifle Ranking'!C50</f>
        <v/>
      </c>
      <c r="D50" s="116"/>
      <c r="E50" s="67" t="str">
        <f>'Air Rifle Ranking'!F50</f>
        <v/>
      </c>
      <c r="G50" s="45">
        <v>33</v>
      </c>
      <c r="H50" s="111" t="str">
        <f>'Air Rifle Ranking'!J50</f>
        <v>Anne White</v>
      </c>
      <c r="I50" s="111"/>
      <c r="J50" s="67">
        <f>'Air Rifle Ranking'!M50</f>
        <v>625.79999999999995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5" t="str">
        <f>'Air Rifle Ranking'!C51</f>
        <v/>
      </c>
      <c r="D51" s="116"/>
      <c r="E51" s="67" t="str">
        <f>'Air Rifle Ranking'!F51</f>
        <v/>
      </c>
      <c r="G51" s="45">
        <v>34</v>
      </c>
      <c r="H51" s="111" t="str">
        <f>'Air Rifle Ranking'!J51</f>
        <v>Danjela DeJesus</v>
      </c>
      <c r="I51" s="111"/>
      <c r="J51" s="67">
        <f>'Air Rifle Ranking'!M51</f>
        <v>625.5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5" t="str">
        <f>'Air Rifle Ranking'!C52</f>
        <v/>
      </c>
      <c r="D52" s="116"/>
      <c r="E52" s="67" t="str">
        <f>'Air Rifle Ranking'!F52</f>
        <v/>
      </c>
      <c r="G52" s="45">
        <v>35</v>
      </c>
      <c r="H52" s="111" t="str">
        <f>'Air Rifle Ranking'!J52</f>
        <v>Gabrielle Ayers</v>
      </c>
      <c r="I52" s="111"/>
      <c r="J52" s="67">
        <f>'Air Rifle Ranking'!M52</f>
        <v>625.20000000000005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5" t="str">
        <f>'Air Rifle Ranking'!C53</f>
        <v/>
      </c>
      <c r="D53" s="116"/>
      <c r="E53" s="67" t="str">
        <f>'Air Rifle Ranking'!F53</f>
        <v/>
      </c>
      <c r="G53" s="45">
        <v>36</v>
      </c>
      <c r="H53" s="111" t="str">
        <f>'Air Rifle Ranking'!J53</f>
        <v>Rachael Charles</v>
      </c>
      <c r="I53" s="111"/>
      <c r="J53" s="67">
        <f>'Air Rifle Ranking'!M53</f>
        <v>624.76666666666665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5" t="str">
        <f>'Air Rifle Ranking'!C54</f>
        <v/>
      </c>
      <c r="D54" s="116"/>
      <c r="E54" s="67" t="str">
        <f>'Air Rifle Ranking'!F54</f>
        <v/>
      </c>
      <c r="G54" s="45">
        <v>37</v>
      </c>
      <c r="H54" s="111" t="str">
        <f>'Air Rifle Ranking'!J54</f>
        <v>Lily Wytko</v>
      </c>
      <c r="I54" s="111"/>
      <c r="J54" s="67">
        <f>'Air Rifle Ranking'!M54</f>
        <v>623.67499999999995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5" t="str">
        <f>'Air Rifle Ranking'!C55</f>
        <v/>
      </c>
      <c r="D55" s="116"/>
      <c r="E55" s="67" t="str">
        <f>'Air Rifle Ranking'!F55</f>
        <v/>
      </c>
      <c r="G55" s="45">
        <v>38</v>
      </c>
      <c r="H55" s="111" t="str">
        <f>'Air Rifle Ranking'!J55</f>
        <v>Katlyn Sullivan</v>
      </c>
      <c r="I55" s="111"/>
      <c r="J55" s="67">
        <f>'Air Rifle Ranking'!M55</f>
        <v>622.9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22" t="str">
        <f>'Air Rifle Ranking'!C56</f>
        <v/>
      </c>
      <c r="D56" s="123"/>
      <c r="E56" s="68" t="str">
        <f>'Air Rifle Ranking'!F56</f>
        <v/>
      </c>
      <c r="G56" s="45">
        <v>39</v>
      </c>
      <c r="H56" s="111" t="str">
        <f>'Air Rifle Ranking'!J56</f>
        <v>Addy Burrow</v>
      </c>
      <c r="I56" s="111"/>
      <c r="J56" s="67">
        <f>'Air Rifle Ranking'!M56</f>
        <v>622.59999999999991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13" t="str">
        <f>'Air Rifle Ranking'!C57</f>
        <v/>
      </c>
      <c r="D57" s="114"/>
      <c r="E57" s="69" t="str">
        <f>'Air Rifle Ranking'!F57</f>
        <v/>
      </c>
      <c r="G57" s="45">
        <v>40</v>
      </c>
      <c r="H57" s="111" t="str">
        <f>'Air Rifle Ranking'!J57</f>
        <v>Kelsey Dardas</v>
      </c>
      <c r="I57" s="111"/>
      <c r="J57" s="67">
        <f>'Air Rifle Ranking'!M57</f>
        <v>622.45000000000005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Regan Diamond</v>
      </c>
      <c r="I58" s="111"/>
      <c r="J58" s="67">
        <f>'Air Rifle Ranking'!M58</f>
        <v>621.79999999999995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Caroline Martin</v>
      </c>
      <c r="I59" s="111"/>
      <c r="J59" s="67">
        <f>'Air Rifle Ranking'!M59</f>
        <v>621.65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>Hailey Singleton</v>
      </c>
      <c r="I60" s="111"/>
      <c r="J60" s="67">
        <f>'Air Rifle Ranking'!M60</f>
        <v>618.09999999999991</v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2025-06-11T20:12:26Z</dcterms:modified>
</cp:coreProperties>
</file>